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PRESUN_SUS_PCE\VŘD 23\Opěrné zdi\II_354 Krouná\"/>
    </mc:Choice>
  </mc:AlternateContent>
  <bookViews>
    <workbookView xWindow="0" yWindow="0" windowWidth="0" windowHeight="0"/>
  </bookViews>
  <sheets>
    <sheet name="Rekapitulace stavby" sheetId="1" r:id="rId1"/>
    <sheet name="007-2023 - Havárie opěrné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'007-2023 - Havárie opěrné...'!$C$92:$K$213</definedName>
    <definedName name="_xlnm.Print_Area" localSheetId="1">'007-2023 - Havárie opěrné...'!$C$4:$J$39,'007-2023 - Havárie opěrné...'!$C$45:$J$74,'007-2023 - Havárie opěrné...'!$C$80:$J$213</definedName>
    <definedName name="_xlnm.Print_Titles" localSheetId="1">'007-2023 - Havárie opěrné...'!$92:$92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213"/>
  <c r="BH213"/>
  <c r="BG213"/>
  <c r="BF213"/>
  <c r="T213"/>
  <c r="T212"/>
  <c r="R213"/>
  <c r="R212"/>
  <c r="P213"/>
  <c r="P212"/>
  <c r="BI211"/>
  <c r="BH211"/>
  <c r="BG211"/>
  <c r="BF211"/>
  <c r="T211"/>
  <c r="T210"/>
  <c r="R211"/>
  <c r="R210"/>
  <c r="P211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4"/>
  <c r="BH204"/>
  <c r="BG204"/>
  <c r="BF204"/>
  <c r="T204"/>
  <c r="R204"/>
  <c r="P204"/>
  <c r="BI203"/>
  <c r="BH203"/>
  <c r="BG203"/>
  <c r="BF203"/>
  <c r="T203"/>
  <c r="R203"/>
  <c r="P203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2"/>
  <c r="BH182"/>
  <c r="BG182"/>
  <c r="BF182"/>
  <c r="T182"/>
  <c r="R182"/>
  <c r="P182"/>
  <c r="BI179"/>
  <c r="BH179"/>
  <c r="BG179"/>
  <c r="BF179"/>
  <c r="T179"/>
  <c r="R179"/>
  <c r="P179"/>
  <c r="BI177"/>
  <c r="BH177"/>
  <c r="BG177"/>
  <c r="BF177"/>
  <c r="T177"/>
  <c r="T176"/>
  <c r="R177"/>
  <c r="R176"/>
  <c r="P177"/>
  <c r="P176"/>
  <c r="BI174"/>
  <c r="BH174"/>
  <c r="BG174"/>
  <c r="BF174"/>
  <c r="T174"/>
  <c r="R174"/>
  <c r="P174"/>
  <c r="BI172"/>
  <c r="BH172"/>
  <c r="BG172"/>
  <c r="BF172"/>
  <c r="T172"/>
  <c r="R172"/>
  <c r="P172"/>
  <c r="BI169"/>
  <c r="BH169"/>
  <c r="BG169"/>
  <c r="BF169"/>
  <c r="T169"/>
  <c r="R169"/>
  <c r="P169"/>
  <c r="BI167"/>
  <c r="BH167"/>
  <c r="BG167"/>
  <c r="BF167"/>
  <c r="T167"/>
  <c r="R167"/>
  <c r="P167"/>
  <c r="BI161"/>
  <c r="BH161"/>
  <c r="BG161"/>
  <c r="BF161"/>
  <c r="T161"/>
  <c r="R161"/>
  <c r="P161"/>
  <c r="BI160"/>
  <c r="BH160"/>
  <c r="BG160"/>
  <c r="BF160"/>
  <c r="T160"/>
  <c r="R160"/>
  <c r="P160"/>
  <c r="BI156"/>
  <c r="BH156"/>
  <c r="BG156"/>
  <c r="BF156"/>
  <c r="T156"/>
  <c r="R156"/>
  <c r="P156"/>
  <c r="BI154"/>
  <c r="BH154"/>
  <c r="BG154"/>
  <c r="BF154"/>
  <c r="T154"/>
  <c r="R154"/>
  <c r="P154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2"/>
  <c r="BH122"/>
  <c r="BG122"/>
  <c r="BF122"/>
  <c r="T122"/>
  <c r="R122"/>
  <c r="P122"/>
  <c r="BI117"/>
  <c r="BH117"/>
  <c r="BG117"/>
  <c r="BF117"/>
  <c r="T117"/>
  <c r="R117"/>
  <c r="P117"/>
  <c r="BI115"/>
  <c r="BH115"/>
  <c r="BG115"/>
  <c r="BF115"/>
  <c r="T115"/>
  <c r="R115"/>
  <c r="P115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9"/>
  <c r="BH99"/>
  <c r="BG99"/>
  <c r="BF99"/>
  <c r="T99"/>
  <c r="R99"/>
  <c r="P99"/>
  <c r="BI96"/>
  <c r="BH96"/>
  <c r="BG96"/>
  <c r="BF96"/>
  <c r="T96"/>
  <c r="R96"/>
  <c r="P96"/>
  <c r="J90"/>
  <c r="J89"/>
  <c r="F89"/>
  <c r="F87"/>
  <c r="E85"/>
  <c r="J55"/>
  <c r="J54"/>
  <c r="F54"/>
  <c r="F52"/>
  <c r="E50"/>
  <c r="J18"/>
  <c r="E18"/>
  <c r="F55"/>
  <c r="J17"/>
  <c r="J12"/>
  <c r="J52"/>
  <c r="E7"/>
  <c r="E83"/>
  <c i="1" r="L50"/>
  <c r="AM50"/>
  <c r="AM49"/>
  <c r="L49"/>
  <c r="AM47"/>
  <c r="L47"/>
  <c r="L45"/>
  <c r="L44"/>
  <c i="2" r="J191"/>
  <c r="J131"/>
  <c r="J187"/>
  <c r="J213"/>
  <c r="J115"/>
  <c r="J137"/>
  <c r="BK143"/>
  <c r="J207"/>
  <c r="J146"/>
  <c r="BK195"/>
  <c r="BK115"/>
  <c r="J195"/>
  <c r="BK102"/>
  <c r="BK213"/>
  <c r="BK203"/>
  <c r="J160"/>
  <c r="BK104"/>
  <c r="BK185"/>
  <c r="J143"/>
  <c r="BK204"/>
  <c r="BK106"/>
  <c r="BK145"/>
  <c r="BK193"/>
  <c r="BK174"/>
  <c r="BK141"/>
  <c r="J102"/>
  <c r="BK199"/>
  <c r="BK179"/>
  <c r="J140"/>
  <c r="BK207"/>
  <c r="J141"/>
  <c r="J179"/>
  <c r="J167"/>
  <c r="J110"/>
  <c r="BK206"/>
  <c r="J134"/>
  <c r="BK112"/>
  <c r="J199"/>
  <c r="BK160"/>
  <c r="BK122"/>
  <c r="J200"/>
  <c r="BK191"/>
  <c r="J183"/>
  <c r="BK134"/>
  <c r="J106"/>
  <c r="BK183"/>
  <c r="BK137"/>
  <c r="J96"/>
  <c r="BK172"/>
  <c r="BK108"/>
  <c r="BK128"/>
  <c r="BK198"/>
  <c r="BK167"/>
  <c r="BK140"/>
  <c r="J198"/>
  <c r="J174"/>
  <c r="J117"/>
  <c r="J128"/>
  <c r="J182"/>
  <c r="BK117"/>
  <c r="J203"/>
  <c r="J108"/>
  <c r="J185"/>
  <c r="BK110"/>
  <c r="J100"/>
  <c r="BK154"/>
  <c r="J154"/>
  <c r="J104"/>
  <c i="1" r="AS54"/>
  <c i="2" r="J161"/>
  <c r="BK96"/>
  <c r="BK177"/>
  <c r="BK131"/>
  <c r="J211"/>
  <c r="BK187"/>
  <c r="BK100"/>
  <c r="J209"/>
  <c r="J177"/>
  <c r="BK209"/>
  <c r="BK146"/>
  <c r="BK99"/>
  <c r="J169"/>
  <c r="J156"/>
  <c r="J204"/>
  <c r="BK211"/>
  <c r="J122"/>
  <c r="BK169"/>
  <c r="J208"/>
  <c r="J145"/>
  <c r="BK200"/>
  <c r="BK156"/>
  <c r="BK208"/>
  <c r="J172"/>
  <c r="J193"/>
  <c r="J112"/>
  <c r="BK182"/>
  <c r="J99"/>
  <c r="J206"/>
  <c r="BK161"/>
  <c l="1" r="BK95"/>
  <c r="P136"/>
  <c r="P95"/>
  <c r="P153"/>
  <c r="R95"/>
  <c r="BK136"/>
  <c r="J136"/>
  <c r="J62"/>
  <c r="R136"/>
  <c r="BK153"/>
  <c r="J153"/>
  <c r="J63"/>
  <c r="R153"/>
  <c r="BK171"/>
  <c r="J171"/>
  <c r="J64"/>
  <c r="P171"/>
  <c r="T171"/>
  <c r="BK178"/>
  <c r="J178"/>
  <c r="J66"/>
  <c r="R178"/>
  <c r="T178"/>
  <c r="P190"/>
  <c r="T190"/>
  <c r="BK197"/>
  <c r="J197"/>
  <c r="J68"/>
  <c r="R197"/>
  <c r="T197"/>
  <c r="BK202"/>
  <c r="J202"/>
  <c r="J70"/>
  <c r="P202"/>
  <c r="R202"/>
  <c r="T202"/>
  <c r="P205"/>
  <c r="R205"/>
  <c r="T95"/>
  <c r="T94"/>
  <c r="T136"/>
  <c r="T153"/>
  <c r="R171"/>
  <c r="P178"/>
  <c r="BK190"/>
  <c r="J190"/>
  <c r="J67"/>
  <c r="R190"/>
  <c r="P197"/>
  <c r="BK205"/>
  <c r="J205"/>
  <c r="J71"/>
  <c r="T205"/>
  <c r="BK176"/>
  <c r="J176"/>
  <c r="J65"/>
  <c r="BK210"/>
  <c r="J210"/>
  <c r="J72"/>
  <c r="BK212"/>
  <c r="J212"/>
  <c r="J73"/>
  <c r="E48"/>
  <c r="BE99"/>
  <c r="BE104"/>
  <c r="BE115"/>
  <c r="BE117"/>
  <c r="BE131"/>
  <c r="BE141"/>
  <c r="BE172"/>
  <c r="BE191"/>
  <c r="BE193"/>
  <c r="BE204"/>
  <c r="J87"/>
  <c r="BE96"/>
  <c r="BE100"/>
  <c r="BE110"/>
  <c r="BE137"/>
  <c r="BE145"/>
  <c r="BE156"/>
  <c r="BE160"/>
  <c r="BE161"/>
  <c r="BE167"/>
  <c r="BE174"/>
  <c r="BE177"/>
  <c r="BE182"/>
  <c r="BE203"/>
  <c r="BE206"/>
  <c r="BE209"/>
  <c r="BE211"/>
  <c r="BE213"/>
  <c r="F90"/>
  <c r="BE102"/>
  <c r="BE106"/>
  <c r="BE112"/>
  <c r="BE128"/>
  <c r="BE134"/>
  <c r="BE140"/>
  <c r="BE143"/>
  <c r="BE146"/>
  <c r="BE179"/>
  <c r="BE183"/>
  <c r="BE195"/>
  <c r="BE198"/>
  <c r="BE199"/>
  <c r="BE207"/>
  <c r="BE208"/>
  <c r="BE108"/>
  <c r="BE122"/>
  <c r="BE154"/>
  <c r="BE169"/>
  <c r="BE185"/>
  <c r="BE187"/>
  <c r="BE200"/>
  <c r="F37"/>
  <c i="1" r="BD55"/>
  <c r="BD54"/>
  <c r="W33"/>
  <c i="2" r="F36"/>
  <c i="1" r="BC55"/>
  <c r="BC54"/>
  <c r="AY54"/>
  <c i="2" r="J34"/>
  <c i="1" r="AW55"/>
  <c i="2" r="F34"/>
  <c i="1" r="BA55"/>
  <c r="BA54"/>
  <c r="W30"/>
  <c i="2" r="F35"/>
  <c i="1" r="BB55"/>
  <c r="BB54"/>
  <c r="W31"/>
  <c i="2" l="1" r="P94"/>
  <c r="R94"/>
  <c r="T201"/>
  <c r="T93"/>
  <c r="P201"/>
  <c r="P93"/>
  <c i="1" r="AU55"/>
  <c i="2" r="R201"/>
  <c r="R93"/>
  <c r="BK94"/>
  <c r="J94"/>
  <c r="J60"/>
  <c r="J95"/>
  <c r="J61"/>
  <c r="BK201"/>
  <c r="J201"/>
  <c r="J69"/>
  <c r="F33"/>
  <c i="1" r="AZ55"/>
  <c r="AZ54"/>
  <c r="W29"/>
  <c r="AW54"/>
  <c r="AK30"/>
  <c r="AX54"/>
  <c r="AU54"/>
  <c r="W32"/>
  <c i="2" r="J33"/>
  <c i="1" r="AV55"/>
  <c r="AT55"/>
  <c i="2" l="1" r="BK93"/>
  <c r="J93"/>
  <c r="J59"/>
  <c i="1" r="AV54"/>
  <c r="AK29"/>
  <c i="2" l="1" r="J30"/>
  <c i="1" r="AG55"/>
  <c r="AG54"/>
  <c r="AK26"/>
  <c r="AT54"/>
  <c r="AN54"/>
  <c i="2" l="1" r="J39"/>
  <c i="1" r="AN55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<sst xmlns="http://schemas.openxmlformats.org/spreadsheetml/2006/main">
  <si>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</si>
  <si>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</si>
  <si>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</si>
  <si>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</si>
  <si>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</si>
  <si>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{383b3eea-3dab-4de1-b68a-e396515e06c5}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</si>
  <si>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</si>
  <si>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</si>
  <si>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</si>
  <si>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</si>
  <si>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</si>
  <si>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</si>
  <si>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</si>
  <si>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</si>
  <si>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007_2023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</si>
  <si>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</si>
  <si>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</si>
  <si>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Havárie opěrné zdi II/354 v obci Krouna</t>
  </si>
  <si>
    <t>KSO:</t>
  </si>
  <si>
    <t/>
  </si>
  <si>
    <t>CC-CZ:</t>
  </si>
  <si>
    <t>Místo:</t>
  </si>
  <si>
    <t xml:space="preserve"> </t>
  </si>
  <si>
    <t>Datum:</t>
  </si>
  <si>
    <t>10. 8. 2023</t>
  </si>
  <si>
    <t>Zadavatel:</t>
  </si>
  <si>
    <t>IČ:</t>
  </si>
  <si>
    <t>00085031</t>
  </si>
  <si>
    <t xml:space="preserve"> Správa a údržba silnic Pardubického kraje</t>
  </si>
  <si>
    <t>DIČ:</t>
  </si>
  <si>
    <t>CZ00085031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</si>
  <si>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</si>
  <si>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</si>
  <si>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</si>
  <si>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</si>
  <si>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</si>
  <si>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</si>
  <si>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</si>
  <si>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</si>
  <si>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</si>
  <si>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</si>
  <si>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</si>
  <si>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</si>
  <si>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</si>
  <si>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</si>
  <si>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</si>
  <si>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</si>
  <si>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</si>
  <si>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</si>
  <si>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</si>
  <si>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</si>
  <si>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</si>
  <si>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</si>
  <si>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</si>
  <si>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</si>
  <si>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</si>
  <si>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</si>
  <si>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</si>
  <si>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</si>
  <si>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</si>
  <si>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</si>
  <si>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</si>
  <si>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</si>
  <si>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</si>
  <si>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</si>
  <si>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</si>
  <si>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</si>
  <si>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</si>
  <si>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</si>
  <si>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</si>
  <si>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</si>
  <si>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</si>
  <si>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</si>
  <si>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</si>
  <si>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</si>
  <si>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</si>
  <si>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</si>
  <si>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007-2023</t>
  </si>
  <si>
    <t>STA</t>
  </si>
  <si>
    <t>1</t>
  </si>
  <si>
    <t>{e4ca4e0b-1078-42e5-8f9a-1e1be4a04dbf}</t>
  </si>
  <si>
    <t>2</t>
  </si>
  <si>
    <t>KRYCÍ LIST SOUPISU PRACÍ</t>
  </si>
  <si>
    <t>Objekt:</t>
  </si>
  <si>
    <t>007-2023 - Havárie opěrné zdi II/354 v obci Krouna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</si>
  <si>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</si>
  <si>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</si>
  <si>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</si>
  <si>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</si>
  <si>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</si>
  <si>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</si>
  <si>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</si>
  <si>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</si>
  <si>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</si>
  <si>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</si>
  <si>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</si>
  <si>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</si>
  <si>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</si>
  <si>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</si>
  <si>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</si>
  <si>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</si>
  <si>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</si>
  <si>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</si>
  <si>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</si>
  <si>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</si>
  <si>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</si>
  <si>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</si>
  <si>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</si>
  <si>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</si>
  <si>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</si>
  <si>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</si>
  <si>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</si>
  <si>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</si>
  <si>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</si>
  <si>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</si>
  <si>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</si>
  <si>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</si>
  <si>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</si>
  <si>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</si>
  <si>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</si>
  <si>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45</t>
  </si>
  <si>
    <t>K</t>
  </si>
  <si>
    <t>111211201</t>
  </si>
  <si>
    <t>Odstranění křovin a stromů průměru kmene do 100 mm i s kořeny sklonu terénu přes 1:5 ručně</t>
  </si>
  <si>
    <t>m2</t>
  </si>
  <si>
    <t>4</t>
  </si>
  <si>
    <t>-826231268</t>
  </si>
  <si>
    <t>Online PSC</t>
  </si>
  <si>
    <t>https://podminky.urs.cz/item/CS_URS_2023_02/111211201</t>
  </si>
  <si>
    <t>VV</t>
  </si>
  <si>
    <t>14*2,5</t>
  </si>
  <si>
    <t>115101201</t>
  </si>
  <si>
    <t>Čerpání vody na dopravní výšku do 10 m s uvažovaným průměrným přítokem do 500 l/min</t>
  </si>
  <si>
    <t>hod</t>
  </si>
  <si>
    <t>-804302583</t>
  </si>
  <si>
    <t>124253100</t>
  </si>
  <si>
    <t>Vykopávky pro koryta vodotečí strojně v hornině třídy těžitelnosti I skupiny 3 do 100 m3</t>
  </si>
  <si>
    <t>m3</t>
  </si>
  <si>
    <t>448792232</t>
  </si>
  <si>
    <t>(6,5+7,1)*2,46*1,5</t>
  </si>
  <si>
    <t>3</t>
  </si>
  <si>
    <t>132251251</t>
  </si>
  <si>
    <t>Hloubení nezapažených rýh šířky přes 800 do 2 000 mm strojně s urovnáním dna do předepsaného profilu a spádu v hornině třídy těžitelnosti I skupiny 3 do 20 m3</t>
  </si>
  <si>
    <t>654351651</t>
  </si>
  <si>
    <t>(7,1+6,5)*0,30*0,9</t>
  </si>
  <si>
    <t>151711111</t>
  </si>
  <si>
    <t>Osazení ocelových zápor pro pažení hloubených vykopávek do předem provedených vrtů se zabetonováním spodního konce, s případným obsypem zápory pískem délky od 0 do 8 m</t>
  </si>
  <si>
    <t>m</t>
  </si>
  <si>
    <t>243658968</t>
  </si>
  <si>
    <t>15/0,3</t>
  </si>
  <si>
    <t>5</t>
  </si>
  <si>
    <t>M</t>
  </si>
  <si>
    <t>13010952</t>
  </si>
  <si>
    <t>ocel profilová jakost S235JR (11 375) průřez HEA 120</t>
  </si>
  <si>
    <t>t</t>
  </si>
  <si>
    <t>8</t>
  </si>
  <si>
    <t>-514543740</t>
  </si>
  <si>
    <t>(50*19,9)/1000</t>
  </si>
  <si>
    <t>7</t>
  </si>
  <si>
    <t>151711131</t>
  </si>
  <si>
    <t>Vytažení ocelových zápor pro pažení délky od 0 do 8 m</t>
  </si>
  <si>
    <t>-1061596774</t>
  </si>
  <si>
    <t>50</t>
  </si>
  <si>
    <t>6</t>
  </si>
  <si>
    <t>151721111</t>
  </si>
  <si>
    <t>Pažení do ocelových zápor bez ohledu na druh pažin, s odstraněním pažení, hloubky výkopu do 4 m</t>
  </si>
  <si>
    <t>-1993309091</t>
  </si>
  <si>
    <t>13,6*3</t>
  </si>
  <si>
    <t>27</t>
  </si>
  <si>
    <t>153191121</t>
  </si>
  <si>
    <t>Těsnění hradicích stěn nepropustnou hrázkou ze zhutněné sypaniny při stěně nebo nepropustnou výplní ze zhutněné sypaniny mezi stěnami zřízení</t>
  </si>
  <si>
    <t>-1789920805</t>
  </si>
  <si>
    <t>https://podminky.urs.cz/item/CS_URS_2023_01/153191121</t>
  </si>
  <si>
    <t>3*0,8*2</t>
  </si>
  <si>
    <t>28</t>
  </si>
  <si>
    <t>153191131</t>
  </si>
  <si>
    <t>Těsnění hradicích stěn nepropustnou hrázkou ze zhutněné sypaniny při stěně nebo nepropustnou výplní ze zhutněné sypaniny mezi stěnami odstranění</t>
  </si>
  <si>
    <t>-540460824</t>
  </si>
  <si>
    <t>https://podminky.urs.cz/item/CS_URS_2023_01/153191131</t>
  </si>
  <si>
    <t>48</t>
  </si>
  <si>
    <t>162751157</t>
  </si>
  <si>
    <t>Vodorovné přemístění výkopku nebo sypaniny po suchu na obvyklém dopravním prostředku, bez naložení výkopku, avšak se složením bez rozhrnutí z horniny třídy těžitelnosti III skupiny 6 a 7 na vzdálenost přes 9 000 do 10 000 m</t>
  </si>
  <si>
    <t>-1663352324</t>
  </si>
  <si>
    <t>https://podminky.urs.cz/item/CS_URS_2023_01/162751157</t>
  </si>
  <si>
    <t>Součet</t>
  </si>
  <si>
    <t>49</t>
  </si>
  <si>
    <t>162751159</t>
  </si>
  <si>
    <t>Vodorovné přemístění výkopku nebo sypaniny po suchu na obvyklém dopravním prostředku, bez naložení výkopku, avšak se složením bez rozhrnutí z horniny třídy těžitelnosti III skupiny 6 a 7 na vzdálenost Příplatek k ceně za každých dalších i započatých 1 000 m</t>
  </si>
  <si>
    <t>1660742009</t>
  </si>
  <si>
    <t>https://podminky.urs.cz/item/CS_URS_2023_01/162751159</t>
  </si>
  <si>
    <t>53,856*3 "Přepočtené koeficientem množství</t>
  </si>
  <si>
    <t>171201221</t>
  </si>
  <si>
    <t>Poplatek za uložení stavebního odpadu na skládce (skládkovné) zeminy a kamení zatříděného do Katalogu odpadů pod kódem 17 05 04</t>
  </si>
  <si>
    <t>1625215277</t>
  </si>
  <si>
    <t>https://podminky.urs.cz/item/CS_URS_2023_01/171201221</t>
  </si>
  <si>
    <t>53,856*1,8</t>
  </si>
  <si>
    <t>29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</si>
  <si>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</si>
  <si>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</si>
  <si>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-1904740616</t>
  </si>
  <si>
    <t>https://podminky.urs.cz/item/CS_URS_2023_01/175151101</t>
  </si>
  <si>
    <t>0,66*14</t>
  </si>
  <si>
    <t>30</t>
  </si>
  <si>
    <t>58344229</t>
  </si>
  <si>
    <t>štěrkodrť frakce 0/125</t>
  </si>
  <si>
    <t>-515376189</t>
  </si>
  <si>
    <t>9,24*1,8 "Přepočtené koeficientem množství</t>
  </si>
  <si>
    <t>Zakládání</t>
  </si>
  <si>
    <t>31</t>
  </si>
  <si>
    <t>212751104</t>
  </si>
  <si>
    <t>Trativody z drenážních a melioračních trubek pro meliorace, dočasné nebo odlehčovací drenáže se zřízením štěrkového lože pod trubky a s jejich obsypem v otevřeném výkopu trubka flexibilní PVC-U SN 4 celoperforovaná 360° DN 100</t>
  </si>
  <si>
    <t>-973485074</t>
  </si>
  <si>
    <t>https://podminky.urs.cz/item/CS_URS_2023_01/212751104</t>
  </si>
  <si>
    <t>(14+14+0,75+0,75+0,8+0,8)</t>
  </si>
  <si>
    <t>226111113</t>
  </si>
  <si>
    <t>Velkoprofilové vrty náběrovým vrtáním svislé nezapažené průměru přes 400 do 450 mm, v hl od 0 do 5 m v hornině tř. III</t>
  </si>
  <si>
    <t>787936880</t>
  </si>
  <si>
    <t>9</t>
  </si>
  <si>
    <t>272323611</t>
  </si>
  <si>
    <t>Základy z betonu železového (bez výztuže) klenby z betonu pro konstrukce bílých van tř. C 30/37</t>
  </si>
  <si>
    <t>-1333875626</t>
  </si>
  <si>
    <t>0,471*(6,5+7,1)</t>
  </si>
  <si>
    <t>10</t>
  </si>
  <si>
    <t>274351121</t>
  </si>
  <si>
    <t>Bednění základů pasů rovné zřízení</t>
  </si>
  <si>
    <t>1322460041</t>
  </si>
  <si>
    <t>((7,1+6,5)*0,6*2)+(0,4*0,6)</t>
  </si>
  <si>
    <t>11</t>
  </si>
  <si>
    <t>274351122</t>
  </si>
  <si>
    <t>Bednění základů pasů rovné odstranění</t>
  </si>
  <si>
    <t>-2080764815</t>
  </si>
  <si>
    <t>12</t>
  </si>
  <si>
    <t>274361821</t>
  </si>
  <si>
    <t>Výztuž základů pasů z betonářské oceli 10 505 (R) nebo BSt 500</t>
  </si>
  <si>
    <t>-1436600505</t>
  </si>
  <si>
    <t>D8</t>
  </si>
  <si>
    <t>2,300*60*0,395*0,001</t>
  </si>
  <si>
    <t>2,410*60*0,395*0,001</t>
  </si>
  <si>
    <t>D12</t>
  </si>
  <si>
    <t>13,6*19*0,89*0,001</t>
  </si>
  <si>
    <t>Svislé a kompletní konstrukce</t>
  </si>
  <si>
    <t>33</t>
  </si>
  <si>
    <t>317321017</t>
  </si>
  <si>
    <t>Římsy opěrných zdí a valů z betonu železového tř. C 25/30</t>
  </si>
  <si>
    <t>1297220159</t>
  </si>
  <si>
    <t>0,12*(6,5+7,1)</t>
  </si>
  <si>
    <t>34</t>
  </si>
  <si>
    <t>317353111</t>
  </si>
  <si>
    <t>Bednění říms opěrných zdí a valů jakéhokoliv tvaru přímých, zalomených nebo jinak zakřivených zřízení</t>
  </si>
  <si>
    <t>833056479</t>
  </si>
  <si>
    <t>((0,4*6,5+7,1))*2</t>
  </si>
  <si>
    <t>0,4*0,5*2</t>
  </si>
  <si>
    <t>35</t>
  </si>
  <si>
    <t>317353112</t>
  </si>
  <si>
    <t>Bednění říms opěrných zdí a valů jakéhokoliv tvaru přímých, zalomených nebo jinak zakřivených odstranění</t>
  </si>
  <si>
    <t>1990974870</t>
  </si>
  <si>
    <t>36</t>
  </si>
  <si>
    <t>317361016</t>
  </si>
  <si>
    <t>Výztuž říms opěrných zdí a valů z oceli 10 505 (R) nebo BSt 500</t>
  </si>
  <si>
    <t>-1196399068</t>
  </si>
  <si>
    <t>1,345*60*0,395*0,001</t>
  </si>
  <si>
    <t>13,6*6*0,89*0,001</t>
  </si>
  <si>
    <t>13</t>
  </si>
  <si>
    <t>321213445</t>
  </si>
  <si>
    <t>Zdivo nadzákladové z lomového kamene vodních staveb přehrad, jezů a plavebních komor, spodní stavby vodních elektráren, odběrných věží a výpustných zařízení, opěrných zdí, šachet, šachtic a ostatních konstrukcí obkladní z lomového kamene lomařsky upraveného kyklopské s vyspárováním na jakoukoliv cementovou maltu</t>
  </si>
  <si>
    <t>2123332561</t>
  </si>
  <si>
    <t>13,6*1,64*0,3</t>
  </si>
  <si>
    <t>37</t>
  </si>
  <si>
    <t>321311115</t>
  </si>
  <si>
    <t>Konstrukce vodních staveb z betonu prostého mrazuvzdorného tř. C 25/30</t>
  </si>
  <si>
    <t>285535125</t>
  </si>
  <si>
    <t>0,66*(6,5+7,1)</t>
  </si>
  <si>
    <t>Vodorovné konstrukce</t>
  </si>
  <si>
    <t>14</t>
  </si>
  <si>
    <t>458591111</t>
  </si>
  <si>
    <t>Zřízení výplně těsnící vrstvy za opěrou z jílu</t>
  </si>
  <si>
    <t>-1640817551</t>
  </si>
  <si>
    <t>2,76*0,2*13,6</t>
  </si>
  <si>
    <t>58125110</t>
  </si>
  <si>
    <t>jíl surový kusový</t>
  </si>
  <si>
    <t>-811642270</t>
  </si>
  <si>
    <t>7,507*2,142 "Přepočtené koeficientem množství</t>
  </si>
  <si>
    <t>Trubní vedení</t>
  </si>
  <si>
    <t>16</t>
  </si>
  <si>
    <t>871445251</t>
  </si>
  <si>
    <t>Kanalizační potrubí z tvrdého PVC v otevřeném výkopu ve sklonu do 20 %, hladkého plnostěnného vícevrstvého, tuhost třídy SN 16 DN 600</t>
  </si>
  <si>
    <t>-1036212700</t>
  </si>
  <si>
    <t>Ostatní konstrukce a práce, bourání</t>
  </si>
  <si>
    <t>32</t>
  </si>
  <si>
    <t>938908411</t>
  </si>
  <si>
    <t>Čištění vozovek splachováním vodou povrchu podkladu nebo krytu živičného, betonového nebo dlážděného</t>
  </si>
  <si>
    <t>2001559864</t>
  </si>
  <si>
    <t>https://podminky.urs.cz/item/CS_URS_2023_01/938908411</t>
  </si>
  <si>
    <t>30*5</t>
  </si>
  <si>
    <t>43</t>
  </si>
  <si>
    <t>949121111</t>
  </si>
  <si>
    <t>Montáž lešení lehkého kozového dílcového o výšce lešeňové podlahy do 1,2 m</t>
  </si>
  <si>
    <t>sada</t>
  </si>
  <si>
    <t>-28345408</t>
  </si>
  <si>
    <t>46</t>
  </si>
  <si>
    <t>949121211</t>
  </si>
  <si>
    <t>Lešení lehké kozové dílcové o výšce lešeňové podlahy do 1,2 m příplatek k ceně za každý den použití</t>
  </si>
  <si>
    <t>-707735637</t>
  </si>
  <si>
    <t>https://podminky.urs.cz/item/CS_URS_2023_02/949121211</t>
  </si>
  <si>
    <t>47</t>
  </si>
  <si>
    <t>949121811</t>
  </si>
  <si>
    <t>Lešení lehké kozové dílcové o výšce lešeňové podlahy do 1,2 m demontáž</t>
  </si>
  <si>
    <t>-2043874158</t>
  </si>
  <si>
    <t>https://podminky.urs.cz/item/CS_URS_2023_02/949121811</t>
  </si>
  <si>
    <t>17</t>
  </si>
  <si>
    <t>985221013</t>
  </si>
  <si>
    <t>Postupné rozebírání zdiva pro další použití kamenného, objemu přes 3 m3</t>
  </si>
  <si>
    <t>-806056653</t>
  </si>
  <si>
    <t>Rozebrání stávajícího zdiva</t>
  </si>
  <si>
    <t>(2,8+4,2)*2,5*0,3</t>
  </si>
  <si>
    <t>997</t>
  </si>
  <si>
    <t>Přesun sutě</t>
  </si>
  <si>
    <t>18</t>
  </si>
  <si>
    <t>997013501</t>
  </si>
  <si>
    <t>Odvoz suti a vybouraných hmot na skládku nebo meziskládku se složením, na vzdálenost do 1 km</t>
  </si>
  <si>
    <t>-1856223172</t>
  </si>
  <si>
    <t>13,925</t>
  </si>
  <si>
    <t>19</t>
  </si>
  <si>
    <t>997013509</t>
  </si>
  <si>
    <t>Odvoz suti a vybouraných hmot na skládku nebo meziskládku se složením, na vzdálenost Příplatek k ceně za každý další i započatý 1 km přes 1 km</t>
  </si>
  <si>
    <t>903020716</t>
  </si>
  <si>
    <t>13,925*13</t>
  </si>
  <si>
    <t>20</t>
  </si>
  <si>
    <t>997013655</t>
  </si>
  <si>
    <t>-326382297</t>
  </si>
  <si>
    <t>998</t>
  </si>
  <si>
    <t>Přesun hmot</t>
  </si>
  <si>
    <t>998332011</t>
  </si>
  <si>
    <t>Přesun hmot pro úpravy vodních toků a kanály, hráze rybníků apod. dopravní vzdálenost do 500 m</t>
  </si>
  <si>
    <t>761955520</t>
  </si>
  <si>
    <t>22</t>
  </si>
  <si>
    <t>998332093</t>
  </si>
  <si>
    <t>Přesun hmot pro úpravy vodních toků a kanály, hráze rybníků apod. Příplatek k ceně za zvětšený přesun přes vymezenou největší dopravní vzdálenost do 3 000 m</t>
  </si>
  <si>
    <t>-832868662</t>
  </si>
  <si>
    <t>23</t>
  </si>
  <si>
    <t>998332094</t>
  </si>
  <si>
    <t>Přesun hmot pro úpravy vodních toků a kanály, hráze rybníků apod. Příplatek k ceně za zvětšený přesun přes vymezenou největší dopravní vzdálenost do 5 000 m</t>
  </si>
  <si>
    <t>1806249495</t>
  </si>
  <si>
    <t>VRN</t>
  </si>
  <si>
    <t>Vedlejší rozpočtové náklady</t>
  </si>
  <si>
    <t>VRN1</t>
  </si>
  <si>
    <t>Průzkumné, geodetické a projektové práce</t>
  </si>
  <si>
    <t>38</t>
  </si>
  <si>
    <t>010001000</t>
  </si>
  <si>
    <t>…</t>
  </si>
  <si>
    <t>1024</t>
  </si>
  <si>
    <t>1472729817</t>
  </si>
  <si>
    <t>39</t>
  </si>
  <si>
    <t>011002000</t>
  </si>
  <si>
    <t>Průzkumné práce</t>
  </si>
  <si>
    <t>350913833</t>
  </si>
  <si>
    <t>VRN3</t>
  </si>
  <si>
    <t>Zařízení staveniště</t>
  </si>
  <si>
    <t>24</t>
  </si>
  <si>
    <t>032002000</t>
  </si>
  <si>
    <t>Vybavení staveniště</t>
  </si>
  <si>
    <t>soubor</t>
  </si>
  <si>
    <t>157850421</t>
  </si>
  <si>
    <t>40</t>
  </si>
  <si>
    <t>033002000</t>
  </si>
  <si>
    <t>Připojení staveniště na inženýrské sítě</t>
  </si>
  <si>
    <t>-254588275</t>
  </si>
  <si>
    <t>25</t>
  </si>
  <si>
    <t>034002000</t>
  </si>
  <si>
    <t>Zabezpečení staveniště</t>
  </si>
  <si>
    <t>-1645526539</t>
  </si>
  <si>
    <t>41</t>
  </si>
  <si>
    <t>039002000</t>
  </si>
  <si>
    <t>Zrušení zařízení staveniště</t>
  </si>
  <si>
    <t>1268895036</t>
  </si>
  <si>
    <t>VRN4</t>
  </si>
  <si>
    <t>Inženýrská činnost</t>
  </si>
  <si>
    <t>44</t>
  </si>
  <si>
    <t>049103000</t>
  </si>
  <si>
    <t>Náklady vzniklé v souvislosti s realizací stavby</t>
  </si>
  <si>
    <t>-2028250732</t>
  </si>
  <si>
    <t>VRN7</t>
  </si>
  <si>
    <t>Provozní vlivy</t>
  </si>
  <si>
    <t>26</t>
  </si>
  <si>
    <t>072002000</t>
  </si>
  <si>
    <t>Silniční provoz</t>
  </si>
  <si>
    <t>-442797076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</si>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</sst>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23" xfId="0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1211201" TargetMode="External" /><Relationship Id="rId2" Type="http://schemas.openxmlformats.org/officeDocument/2006/relationships/hyperlink" Target="https://podminky.urs.cz/item/CS_URS_2023_01/153191121" TargetMode="External" /><Relationship Id="rId3" Type="http://schemas.openxmlformats.org/officeDocument/2006/relationships/hyperlink" Target="https://podminky.urs.cz/item/CS_URS_2023_01/153191131" TargetMode="External" /><Relationship Id="rId4" Type="http://schemas.openxmlformats.org/officeDocument/2006/relationships/hyperlink" Target="https://podminky.urs.cz/item/CS_URS_2023_01/162751157" TargetMode="External" /><Relationship Id="rId5" Type="http://schemas.openxmlformats.org/officeDocument/2006/relationships/hyperlink" Target="https://podminky.urs.cz/item/CS_URS_2023_01/162751159" TargetMode="External" /><Relationship Id="rId6" Type="http://schemas.openxmlformats.org/officeDocument/2006/relationships/hyperlink" Target="https://podminky.urs.cz/item/CS_URS_2023_01/171201221" TargetMode="External" /><Relationship Id="rId7" Type="http://schemas.openxmlformats.org/officeDocument/2006/relationships/hyperlink" Target="https://podminky.urs.cz/item/CS_URS_2023_01/175151101" TargetMode="External" /><Relationship Id="rId8" Type="http://schemas.openxmlformats.org/officeDocument/2006/relationships/hyperlink" Target="https://podminky.urs.cz/item/CS_URS_2023_01/212751104" TargetMode="External" /><Relationship Id="rId9" Type="http://schemas.openxmlformats.org/officeDocument/2006/relationships/hyperlink" Target="https://podminky.urs.cz/item/CS_URS_2023_01/938908411" TargetMode="External" /><Relationship Id="rId10" Type="http://schemas.openxmlformats.org/officeDocument/2006/relationships/hyperlink" Target="https://podminky.urs.cz/item/CS_URS_2023_02/949121211" TargetMode="External" /><Relationship Id="rId11" Type="http://schemas.openxmlformats.org/officeDocument/2006/relationships/hyperlink" Target="https://podminky.urs.cz/item/CS_URS_2023_02/949121811" TargetMode="External" /><Relationship Id="rId1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30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31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32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32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32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33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51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007_2023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Havárie opěrné zdi II/354 v obci Krouna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 xml:space="preserve"> 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10. 8. 2023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 xml:space="preserve"> Správa a údržba silnic Pardubického kraje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33</v>
      </c>
      <c r="AJ49" s="41"/>
      <c r="AK49" s="41"/>
      <c r="AL49" s="41"/>
      <c r="AM49" s="74" t="str">
        <f>IF(E17="","",E17)</f>
        <v xml:space="preserve"> </v>
      </c>
      <c r="AN49" s="65"/>
      <c r="AO49" s="65"/>
      <c r="AP49" s="65"/>
      <c r="AQ49" s="41"/>
      <c r="AR49" s="45"/>
      <c r="AS49" s="75" t="s">
        <v>52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31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35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53</v>
      </c>
      <c r="D52" s="88"/>
      <c r="E52" s="88"/>
      <c r="F52" s="88"/>
      <c r="G52" s="88"/>
      <c r="H52" s="89"/>
      <c r="I52" s="90" t="s">
        <v>54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55</v>
      </c>
      <c r="AH52" s="88"/>
      <c r="AI52" s="88"/>
      <c r="AJ52" s="88"/>
      <c r="AK52" s="88"/>
      <c r="AL52" s="88"/>
      <c r="AM52" s="88"/>
      <c r="AN52" s="90" t="s">
        <v>56</v>
      </c>
      <c r="AO52" s="88"/>
      <c r="AP52" s="88"/>
      <c r="AQ52" s="92" t="s">
        <v>57</v>
      </c>
      <c r="AR52" s="45"/>
      <c r="AS52" s="93" t="s">
        <v>58</v>
      </c>
      <c r="AT52" s="94" t="s">
        <v>59</v>
      </c>
      <c r="AU52" s="94" t="s">
        <v>60</v>
      </c>
      <c r="AV52" s="94" t="s">
        <v>61</v>
      </c>
      <c r="AW52" s="94" t="s">
        <v>62</v>
      </c>
      <c r="AX52" s="94" t="s">
        <v>63</v>
      </c>
      <c r="AY52" s="94" t="s">
        <v>64</v>
      </c>
      <c r="AZ52" s="94" t="s">
        <v>65</v>
      </c>
      <c r="BA52" s="94" t="s">
        <v>66</v>
      </c>
      <c r="BB52" s="94" t="s">
        <v>67</v>
      </c>
      <c r="BC52" s="94" t="s">
        <v>68</v>
      </c>
      <c r="BD52" s="95" t="s">
        <v>69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70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ROUND(AS55,2)</f>
        <v>0</v>
      </c>
      <c r="AT54" s="107">
        <f>ROUND(SUM(AV54:AW54),2)</f>
        <v>0</v>
      </c>
      <c r="AU54" s="108">
        <f>ROUND(AU55,5)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ROUND(AZ55,2)</f>
        <v>0</v>
      </c>
      <c r="BA54" s="107">
        <f>ROUND(BA55,2)</f>
        <v>0</v>
      </c>
      <c r="BB54" s="107">
        <f>ROUND(BB55,2)</f>
        <v>0</v>
      </c>
      <c r="BC54" s="107">
        <f>ROUND(BC55,2)</f>
        <v>0</v>
      </c>
      <c r="BD54" s="109">
        <f>ROUND(BD55,2)</f>
        <v>0</v>
      </c>
      <c r="BE54" s="6"/>
      <c r="BS54" s="110" t="s">
        <v>71</v>
      </c>
      <c r="BT54" s="110" t="s">
        <v>72</v>
      </c>
      <c r="BU54" s="111" t="s">
        <v>73</v>
      </c>
      <c r="BV54" s="110" t="s">
        <v>74</v>
      </c>
      <c r="BW54" s="110" t="s">
        <v>5</v>
      </c>
      <c r="BX54" s="110" t="s">
        <v>75</v>
      </c>
      <c r="CL54" s="110" t="s">
        <v>19</v>
      </c>
    </row>
    <row r="55" s="7" customFormat="1" ht="24.75" customHeight="1">
      <c r="A55" s="112" t="s">
        <v>76</v>
      </c>
      <c r="B55" s="113"/>
      <c r="C55" s="114"/>
      <c r="D55" s="115" t="s">
        <v>77</v>
      </c>
      <c r="E55" s="115"/>
      <c r="F55" s="115"/>
      <c r="G55" s="115"/>
      <c r="H55" s="115"/>
      <c r="I55" s="116"/>
      <c r="J55" s="115" t="s">
        <v>17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'007-2023 - Havárie opěrné...'!J30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78</v>
      </c>
      <c r="AR55" s="119"/>
      <c r="AS55" s="120">
        <v>0</v>
      </c>
      <c r="AT55" s="121">
        <f>ROUND(SUM(AV55:AW55),2)</f>
        <v>0</v>
      </c>
      <c r="AU55" s="122">
        <f>'007-2023 - Havárie opěrné...'!P93</f>
        <v>0</v>
      </c>
      <c r="AV55" s="121">
        <f>'007-2023 - Havárie opěrné...'!J33</f>
        <v>0</v>
      </c>
      <c r="AW55" s="121">
        <f>'007-2023 - Havárie opěrné...'!J34</f>
        <v>0</v>
      </c>
      <c r="AX55" s="121">
        <f>'007-2023 - Havárie opěrné...'!J35</f>
        <v>0</v>
      </c>
      <c r="AY55" s="121">
        <f>'007-2023 - Havárie opěrné...'!J36</f>
        <v>0</v>
      </c>
      <c r="AZ55" s="121">
        <f>'007-2023 - Havárie opěrné...'!F33</f>
        <v>0</v>
      </c>
      <c r="BA55" s="121">
        <f>'007-2023 - Havárie opěrné...'!F34</f>
        <v>0</v>
      </c>
      <c r="BB55" s="121">
        <f>'007-2023 - Havárie opěrné...'!F35</f>
        <v>0</v>
      </c>
      <c r="BC55" s="121">
        <f>'007-2023 - Havárie opěrné...'!F36</f>
        <v>0</v>
      </c>
      <c r="BD55" s="123">
        <f>'007-2023 - Havárie opěrné...'!F37</f>
        <v>0</v>
      </c>
      <c r="BE55" s="7"/>
      <c r="BT55" s="124" t="s">
        <v>79</v>
      </c>
      <c r="BV55" s="124" t="s">
        <v>74</v>
      </c>
      <c r="BW55" s="124" t="s">
        <v>80</v>
      </c>
      <c r="BX55" s="124" t="s">
        <v>5</v>
      </c>
      <c r="CL55" s="124" t="s">
        <v>19</v>
      </c>
      <c r="CM55" s="124" t="s">
        <v>81</v>
      </c>
    </row>
    <row r="56" s="2" customFormat="1" ht="30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5"/>
      <c r="AS56" s="39"/>
      <c r="AT56" s="39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39"/>
    </row>
    <row r="57" s="2" customFormat="1" ht="6.96" customHeight="1">
      <c r="A57" s="39"/>
      <c r="B57" s="60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</sheetData>
  <sheetProtection sheet="1" formatColumns="0" formatRows="0" objects="1" scenarios="1" spinCount="100000" saltValue="ClEGzg1aMYXlyRAYTuL39bCvKhl3Q8pA3OqfS4QGxTKQVGpmMumwbrQhDzHnJ+2enfnCrJJwUg7iZrrlaBh6ng==" hashValue="iWyteOe5jsmR0UnocEwZYG5eQtC0GzZmQvpt5tZrZYYMN6VFLUUfLe8/zZ/CKcsXSB5wAPwQ7QdmEiHeM92DlQ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007-2023 - Havárie opěrn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80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21"/>
      <c r="AT3" s="18" t="s">
        <v>81</v>
      </c>
    </row>
    <row r="4" s="1" customFormat="1" ht="24.96" customHeight="1">
      <c r="B4" s="21"/>
      <c r="D4" s="127" t="s">
        <v>82</v>
      </c>
      <c r="L4" s="21"/>
      <c r="M4" s="128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29" t="s">
        <v>16</v>
      </c>
      <c r="L6" s="21"/>
    </row>
    <row r="7" s="1" customFormat="1" ht="16.5" customHeight="1">
      <c r="B7" s="21"/>
      <c r="E7" s="130" t="str">
        <f>'Rekapitulace stavby'!K6</f>
        <v>Havárie opěrné zdi II/354 v obci Krouna</v>
      </c>
      <c r="F7" s="129"/>
      <c r="G7" s="129"/>
      <c r="H7" s="129"/>
      <c r="L7" s="21"/>
    </row>
    <row r="8" s="2" customFormat="1" ht="12" customHeight="1">
      <c r="A8" s="39"/>
      <c r="B8" s="45"/>
      <c r="C8" s="39"/>
      <c r="D8" s="129" t="s">
        <v>83</v>
      </c>
      <c r="E8" s="39"/>
      <c r="F8" s="39"/>
      <c r="G8" s="39"/>
      <c r="H8" s="39"/>
      <c r="I8" s="39"/>
      <c r="J8" s="39"/>
      <c r="K8" s="39"/>
      <c r="L8" s="131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2" t="s">
        <v>84</v>
      </c>
      <c r="F9" s="39"/>
      <c r="G9" s="39"/>
      <c r="H9" s="39"/>
      <c r="I9" s="39"/>
      <c r="J9" s="39"/>
      <c r="K9" s="39"/>
      <c r="L9" s="131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1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29" t="s">
        <v>18</v>
      </c>
      <c r="E11" s="39"/>
      <c r="F11" s="133" t="s">
        <v>19</v>
      </c>
      <c r="G11" s="39"/>
      <c r="H11" s="39"/>
      <c r="I11" s="129" t="s">
        <v>20</v>
      </c>
      <c r="J11" s="133" t="s">
        <v>19</v>
      </c>
      <c r="K11" s="39"/>
      <c r="L11" s="131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29" t="s">
        <v>21</v>
      </c>
      <c r="E12" s="39"/>
      <c r="F12" s="133" t="s">
        <v>22</v>
      </c>
      <c r="G12" s="39"/>
      <c r="H12" s="39"/>
      <c r="I12" s="129" t="s">
        <v>23</v>
      </c>
      <c r="J12" s="134" t="str">
        <f>'Rekapitulace stavby'!AN8</f>
        <v>10. 8. 2023</v>
      </c>
      <c r="K12" s="39"/>
      <c r="L12" s="131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1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29" t="s">
        <v>25</v>
      </c>
      <c r="E14" s="39"/>
      <c r="F14" s="39"/>
      <c r="G14" s="39"/>
      <c r="H14" s="39"/>
      <c r="I14" s="129" t="s">
        <v>26</v>
      </c>
      <c r="J14" s="133" t="s">
        <v>27</v>
      </c>
      <c r="K14" s="39"/>
      <c r="L14" s="131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3" t="s">
        <v>28</v>
      </c>
      <c r="F15" s="39"/>
      <c r="G15" s="39"/>
      <c r="H15" s="39"/>
      <c r="I15" s="129" t="s">
        <v>29</v>
      </c>
      <c r="J15" s="133" t="s">
        <v>30</v>
      </c>
      <c r="K15" s="39"/>
      <c r="L15" s="131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1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29" t="s">
        <v>31</v>
      </c>
      <c r="E17" s="39"/>
      <c r="F17" s="39"/>
      <c r="G17" s="39"/>
      <c r="H17" s="39"/>
      <c r="I17" s="129" t="s">
        <v>26</v>
      </c>
      <c r="J17" s="34" t="str">
        <f>'Rekapitulace stavby'!AN13</f>
        <v>Vyplň údaj</v>
      </c>
      <c r="K17" s="39"/>
      <c r="L17" s="131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3"/>
      <c r="G18" s="133"/>
      <c r="H18" s="133"/>
      <c r="I18" s="129" t="s">
        <v>29</v>
      </c>
      <c r="J18" s="34" t="str">
        <f>'Rekapitulace stavby'!AN14</f>
        <v>Vyplň údaj</v>
      </c>
      <c r="K18" s="39"/>
      <c r="L18" s="131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1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29" t="s">
        <v>33</v>
      </c>
      <c r="E20" s="39"/>
      <c r="F20" s="39"/>
      <c r="G20" s="39"/>
      <c r="H20" s="39"/>
      <c r="I20" s="129" t="s">
        <v>26</v>
      </c>
      <c r="J20" s="133" t="s">
        <v>19</v>
      </c>
      <c r="K20" s="39"/>
      <c r="L20" s="131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3" t="s">
        <v>22</v>
      </c>
      <c r="F21" s="39"/>
      <c r="G21" s="39"/>
      <c r="H21" s="39"/>
      <c r="I21" s="129" t="s">
        <v>29</v>
      </c>
      <c r="J21" s="133" t="s">
        <v>19</v>
      </c>
      <c r="K21" s="39"/>
      <c r="L21" s="131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1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29" t="s">
        <v>35</v>
      </c>
      <c r="E23" s="39"/>
      <c r="F23" s="39"/>
      <c r="G23" s="39"/>
      <c r="H23" s="39"/>
      <c r="I23" s="129" t="s">
        <v>26</v>
      </c>
      <c r="J23" s="133" t="s">
        <v>19</v>
      </c>
      <c r="K23" s="39"/>
      <c r="L23" s="131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3" t="s">
        <v>22</v>
      </c>
      <c r="F24" s="39"/>
      <c r="G24" s="39"/>
      <c r="H24" s="39"/>
      <c r="I24" s="129" t="s">
        <v>29</v>
      </c>
      <c r="J24" s="133" t="s">
        <v>19</v>
      </c>
      <c r="K24" s="39"/>
      <c r="L24" s="131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1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29" t="s">
        <v>36</v>
      </c>
      <c r="E26" s="39"/>
      <c r="F26" s="39"/>
      <c r="G26" s="39"/>
      <c r="H26" s="39"/>
      <c r="I26" s="39"/>
      <c r="J26" s="39"/>
      <c r="K26" s="39"/>
      <c r="L26" s="131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71.25" customHeight="1">
      <c r="A27" s="135"/>
      <c r="B27" s="136"/>
      <c r="C27" s="135"/>
      <c r="D27" s="135"/>
      <c r="E27" s="137" t="s">
        <v>37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1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39"/>
      <c r="E29" s="139"/>
      <c r="F29" s="139"/>
      <c r="G29" s="139"/>
      <c r="H29" s="139"/>
      <c r="I29" s="139"/>
      <c r="J29" s="139"/>
      <c r="K29" s="139"/>
      <c r="L29" s="131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0" t="s">
        <v>38</v>
      </c>
      <c r="E30" s="39"/>
      <c r="F30" s="39"/>
      <c r="G30" s="39"/>
      <c r="H30" s="39"/>
      <c r="I30" s="39"/>
      <c r="J30" s="141">
        <f>ROUND(J93, 2)</f>
        <v>0</v>
      </c>
      <c r="K30" s="39"/>
      <c r="L30" s="131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39"/>
      <c r="E31" s="139"/>
      <c r="F31" s="139"/>
      <c r="G31" s="139"/>
      <c r="H31" s="139"/>
      <c r="I31" s="139"/>
      <c r="J31" s="139"/>
      <c r="K31" s="139"/>
      <c r="L31" s="131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2" t="s">
        <v>40</v>
      </c>
      <c r="G32" s="39"/>
      <c r="H32" s="39"/>
      <c r="I32" s="142" t="s">
        <v>39</v>
      </c>
      <c r="J32" s="142" t="s">
        <v>41</v>
      </c>
      <c r="K32" s="39"/>
      <c r="L32" s="131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3" t="s">
        <v>42</v>
      </c>
      <c r="E33" s="129" t="s">
        <v>43</v>
      </c>
      <c r="F33" s="144">
        <f>ROUND((SUM(BE93:BE213)),  2)</f>
        <v>0</v>
      </c>
      <c r="G33" s="39"/>
      <c r="H33" s="39"/>
      <c r="I33" s="145">
        <v>0.20999999999999999</v>
      </c>
      <c r="J33" s="144">
        <f>ROUND(((SUM(BE93:BE213))*I33),  2)</f>
        <v>0</v>
      </c>
      <c r="K33" s="39"/>
      <c r="L33" s="131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29" t="s">
        <v>44</v>
      </c>
      <c r="F34" s="144">
        <f>ROUND((SUM(BF93:BF213)),  2)</f>
        <v>0</v>
      </c>
      <c r="G34" s="39"/>
      <c r="H34" s="39"/>
      <c r="I34" s="145">
        <v>0.14999999999999999</v>
      </c>
      <c r="J34" s="144">
        <f>ROUND(((SUM(BF93:BF213))*I34),  2)</f>
        <v>0</v>
      </c>
      <c r="K34" s="39"/>
      <c r="L34" s="131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29" t="s">
        <v>45</v>
      </c>
      <c r="F35" s="144">
        <f>ROUND((SUM(BG93:BG213)),  2)</f>
        <v>0</v>
      </c>
      <c r="G35" s="39"/>
      <c r="H35" s="39"/>
      <c r="I35" s="145">
        <v>0.20999999999999999</v>
      </c>
      <c r="J35" s="144">
        <f>0</f>
        <v>0</v>
      </c>
      <c r="K35" s="39"/>
      <c r="L35" s="131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29" t="s">
        <v>46</v>
      </c>
      <c r="F36" s="144">
        <f>ROUND((SUM(BH93:BH213)),  2)</f>
        <v>0</v>
      </c>
      <c r="G36" s="39"/>
      <c r="H36" s="39"/>
      <c r="I36" s="145">
        <v>0.14999999999999999</v>
      </c>
      <c r="J36" s="144">
        <f>0</f>
        <v>0</v>
      </c>
      <c r="K36" s="39"/>
      <c r="L36" s="131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29" t="s">
        <v>47</v>
      </c>
      <c r="F37" s="144">
        <f>ROUND((SUM(BI93:BI213)),  2)</f>
        <v>0</v>
      </c>
      <c r="G37" s="39"/>
      <c r="H37" s="39"/>
      <c r="I37" s="145">
        <v>0</v>
      </c>
      <c r="J37" s="144">
        <f>0</f>
        <v>0</v>
      </c>
      <c r="K37" s="39"/>
      <c r="L37" s="131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1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46"/>
      <c r="D39" s="147" t="s">
        <v>48</v>
      </c>
      <c r="E39" s="148"/>
      <c r="F39" s="148"/>
      <c r="G39" s="149" t="s">
        <v>49</v>
      </c>
      <c r="H39" s="150" t="s">
        <v>50</v>
      </c>
      <c r="I39" s="148"/>
      <c r="J39" s="151">
        <f>SUM(J30:J37)</f>
        <v>0</v>
      </c>
      <c r="K39" s="152"/>
      <c r="L39" s="131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85</v>
      </c>
      <c r="D45" s="41"/>
      <c r="E45" s="41"/>
      <c r="F45" s="41"/>
      <c r="G45" s="41"/>
      <c r="H45" s="41"/>
      <c r="I45" s="41"/>
      <c r="J45" s="41"/>
      <c r="K45" s="41"/>
      <c r="L45" s="131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1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1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57" t="str">
        <f>E7</f>
        <v>Havárie opěrné zdi II/354 v obci Krouna</v>
      </c>
      <c r="F48" s="33"/>
      <c r="G48" s="33"/>
      <c r="H48" s="33"/>
      <c r="I48" s="41"/>
      <c r="J48" s="41"/>
      <c r="K48" s="41"/>
      <c r="L48" s="131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83</v>
      </c>
      <c r="D49" s="41"/>
      <c r="E49" s="41"/>
      <c r="F49" s="41"/>
      <c r="G49" s="41"/>
      <c r="H49" s="41"/>
      <c r="I49" s="41"/>
      <c r="J49" s="41"/>
      <c r="K49" s="41"/>
      <c r="L49" s="131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007-2023 - Havárie opěrné zdi II/354 v obci Krouna</v>
      </c>
      <c r="F50" s="41"/>
      <c r="G50" s="41"/>
      <c r="H50" s="41"/>
      <c r="I50" s="41"/>
      <c r="J50" s="41"/>
      <c r="K50" s="41"/>
      <c r="L50" s="131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1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10. 8. 2023</v>
      </c>
      <c r="K52" s="41"/>
      <c r="L52" s="131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1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Správa a údržba silnic Pardubického kraje</v>
      </c>
      <c r="G54" s="41"/>
      <c r="H54" s="41"/>
      <c r="I54" s="33" t="s">
        <v>33</v>
      </c>
      <c r="J54" s="37" t="str">
        <f>E21</f>
        <v xml:space="preserve"> </v>
      </c>
      <c r="K54" s="41"/>
      <c r="L54" s="131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33" t="s">
        <v>35</v>
      </c>
      <c r="J55" s="37" t="str">
        <f>E24</f>
        <v xml:space="preserve"> </v>
      </c>
      <c r="K55" s="41"/>
      <c r="L55" s="131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1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58" t="s">
        <v>86</v>
      </c>
      <c r="D57" s="159"/>
      <c r="E57" s="159"/>
      <c r="F57" s="159"/>
      <c r="G57" s="159"/>
      <c r="H57" s="159"/>
      <c r="I57" s="159"/>
      <c r="J57" s="160" t="s">
        <v>87</v>
      </c>
      <c r="K57" s="159"/>
      <c r="L57" s="131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1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1" t="s">
        <v>70</v>
      </c>
      <c r="D59" s="41"/>
      <c r="E59" s="41"/>
      <c r="F59" s="41"/>
      <c r="G59" s="41"/>
      <c r="H59" s="41"/>
      <c r="I59" s="41"/>
      <c r="J59" s="103">
        <f>J93</f>
        <v>0</v>
      </c>
      <c r="K59" s="41"/>
      <c r="L59" s="131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88</v>
      </c>
    </row>
    <row r="60" s="9" customFormat="1" ht="24.96" customHeight="1">
      <c r="A60" s="9"/>
      <c r="B60" s="162"/>
      <c r="C60" s="163"/>
      <c r="D60" s="164" t="s">
        <v>89</v>
      </c>
      <c r="E60" s="165"/>
      <c r="F60" s="165"/>
      <c r="G60" s="165"/>
      <c r="H60" s="165"/>
      <c r="I60" s="165"/>
      <c r="J60" s="166">
        <f>J94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8"/>
      <c r="C61" s="169"/>
      <c r="D61" s="170" t="s">
        <v>90</v>
      </c>
      <c r="E61" s="171"/>
      <c r="F61" s="171"/>
      <c r="G61" s="171"/>
      <c r="H61" s="171"/>
      <c r="I61" s="171"/>
      <c r="J61" s="172">
        <f>J95</f>
        <v>0</v>
      </c>
      <c r="K61" s="169"/>
      <c r="L61" s="17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8"/>
      <c r="C62" s="169"/>
      <c r="D62" s="170" t="s">
        <v>91</v>
      </c>
      <c r="E62" s="171"/>
      <c r="F62" s="171"/>
      <c r="G62" s="171"/>
      <c r="H62" s="171"/>
      <c r="I62" s="171"/>
      <c r="J62" s="172">
        <f>J136</f>
        <v>0</v>
      </c>
      <c r="K62" s="169"/>
      <c r="L62" s="17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8"/>
      <c r="C63" s="169"/>
      <c r="D63" s="170" t="s">
        <v>92</v>
      </c>
      <c r="E63" s="171"/>
      <c r="F63" s="171"/>
      <c r="G63" s="171"/>
      <c r="H63" s="171"/>
      <c r="I63" s="171"/>
      <c r="J63" s="172">
        <f>J153</f>
        <v>0</v>
      </c>
      <c r="K63" s="169"/>
      <c r="L63" s="17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8"/>
      <c r="C64" s="169"/>
      <c r="D64" s="170" t="s">
        <v>93</v>
      </c>
      <c r="E64" s="171"/>
      <c r="F64" s="171"/>
      <c r="G64" s="171"/>
      <c r="H64" s="171"/>
      <c r="I64" s="171"/>
      <c r="J64" s="172">
        <f>J171</f>
        <v>0</v>
      </c>
      <c r="K64" s="169"/>
      <c r="L64" s="173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8"/>
      <c r="C65" s="169"/>
      <c r="D65" s="170" t="s">
        <v>94</v>
      </c>
      <c r="E65" s="171"/>
      <c r="F65" s="171"/>
      <c r="G65" s="171"/>
      <c r="H65" s="171"/>
      <c r="I65" s="171"/>
      <c r="J65" s="172">
        <f>J176</f>
        <v>0</v>
      </c>
      <c r="K65" s="169"/>
      <c r="L65" s="17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8"/>
      <c r="C66" s="169"/>
      <c r="D66" s="170" t="s">
        <v>95</v>
      </c>
      <c r="E66" s="171"/>
      <c r="F66" s="171"/>
      <c r="G66" s="171"/>
      <c r="H66" s="171"/>
      <c r="I66" s="171"/>
      <c r="J66" s="172">
        <f>J178</f>
        <v>0</v>
      </c>
      <c r="K66" s="169"/>
      <c r="L66" s="173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68"/>
      <c r="C67" s="169"/>
      <c r="D67" s="170" t="s">
        <v>96</v>
      </c>
      <c r="E67" s="171"/>
      <c r="F67" s="171"/>
      <c r="G67" s="171"/>
      <c r="H67" s="171"/>
      <c r="I67" s="171"/>
      <c r="J67" s="172">
        <f>J190</f>
        <v>0</v>
      </c>
      <c r="K67" s="169"/>
      <c r="L67" s="173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68"/>
      <c r="C68" s="169"/>
      <c r="D68" s="170" t="s">
        <v>97</v>
      </c>
      <c r="E68" s="171"/>
      <c r="F68" s="171"/>
      <c r="G68" s="171"/>
      <c r="H68" s="171"/>
      <c r="I68" s="171"/>
      <c r="J68" s="172">
        <f>J197</f>
        <v>0</v>
      </c>
      <c r="K68" s="169"/>
      <c r="L68" s="173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2"/>
      <c r="C69" s="163"/>
      <c r="D69" s="164" t="s">
        <v>98</v>
      </c>
      <c r="E69" s="165"/>
      <c r="F69" s="165"/>
      <c r="G69" s="165"/>
      <c r="H69" s="165"/>
      <c r="I69" s="165"/>
      <c r="J69" s="166">
        <f>J201</f>
        <v>0</v>
      </c>
      <c r="K69" s="163"/>
      <c r="L69" s="167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68"/>
      <c r="C70" s="169"/>
      <c r="D70" s="170" t="s">
        <v>99</v>
      </c>
      <c r="E70" s="171"/>
      <c r="F70" s="171"/>
      <c r="G70" s="171"/>
      <c r="H70" s="171"/>
      <c r="I70" s="171"/>
      <c r="J70" s="172">
        <f>J202</f>
        <v>0</v>
      </c>
      <c r="K70" s="169"/>
      <c r="L70" s="173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68"/>
      <c r="C71" s="169"/>
      <c r="D71" s="170" t="s">
        <v>100</v>
      </c>
      <c r="E71" s="171"/>
      <c r="F71" s="171"/>
      <c r="G71" s="171"/>
      <c r="H71" s="171"/>
      <c r="I71" s="171"/>
      <c r="J71" s="172">
        <f>J205</f>
        <v>0</v>
      </c>
      <c r="K71" s="169"/>
      <c r="L71" s="173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68"/>
      <c r="C72" s="169"/>
      <c r="D72" s="170" t="s">
        <v>101</v>
      </c>
      <c r="E72" s="171"/>
      <c r="F72" s="171"/>
      <c r="G72" s="171"/>
      <c r="H72" s="171"/>
      <c r="I72" s="171"/>
      <c r="J72" s="172">
        <f>J210</f>
        <v>0</v>
      </c>
      <c r="K72" s="169"/>
      <c r="L72" s="173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68"/>
      <c r="C73" s="169"/>
      <c r="D73" s="170" t="s">
        <v>102</v>
      </c>
      <c r="E73" s="171"/>
      <c r="F73" s="171"/>
      <c r="G73" s="171"/>
      <c r="H73" s="171"/>
      <c r="I73" s="171"/>
      <c r="J73" s="172">
        <f>J212</f>
        <v>0</v>
      </c>
      <c r="K73" s="169"/>
      <c r="L73" s="173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1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131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9" s="2" customFormat="1" ht="6.96" customHeight="1">
      <c r="A79" s="39"/>
      <c r="B79" s="62"/>
      <c r="C79" s="63"/>
      <c r="D79" s="63"/>
      <c r="E79" s="63"/>
      <c r="F79" s="63"/>
      <c r="G79" s="63"/>
      <c r="H79" s="63"/>
      <c r="I79" s="63"/>
      <c r="J79" s="63"/>
      <c r="K79" s="63"/>
      <c r="L79" s="131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24.96" customHeight="1">
      <c r="A80" s="39"/>
      <c r="B80" s="40"/>
      <c r="C80" s="24" t="s">
        <v>103</v>
      </c>
      <c r="D80" s="41"/>
      <c r="E80" s="41"/>
      <c r="F80" s="41"/>
      <c r="G80" s="41"/>
      <c r="H80" s="41"/>
      <c r="I80" s="41"/>
      <c r="J80" s="41"/>
      <c r="K80" s="41"/>
      <c r="L80" s="131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1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16</v>
      </c>
      <c r="D82" s="41"/>
      <c r="E82" s="41"/>
      <c r="F82" s="41"/>
      <c r="G82" s="41"/>
      <c r="H82" s="41"/>
      <c r="I82" s="41"/>
      <c r="J82" s="41"/>
      <c r="K82" s="41"/>
      <c r="L82" s="131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157" t="str">
        <f>E7</f>
        <v>Havárie opěrné zdi II/354 v obci Krouna</v>
      </c>
      <c r="F83" s="33"/>
      <c r="G83" s="33"/>
      <c r="H83" s="33"/>
      <c r="I83" s="41"/>
      <c r="J83" s="41"/>
      <c r="K83" s="41"/>
      <c r="L83" s="131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83</v>
      </c>
      <c r="D84" s="41"/>
      <c r="E84" s="41"/>
      <c r="F84" s="41"/>
      <c r="G84" s="41"/>
      <c r="H84" s="41"/>
      <c r="I84" s="41"/>
      <c r="J84" s="41"/>
      <c r="K84" s="41"/>
      <c r="L84" s="131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70" t="str">
        <f>E9</f>
        <v>007-2023 - Havárie opěrné zdi II/354 v obci Krouna</v>
      </c>
      <c r="F85" s="41"/>
      <c r="G85" s="41"/>
      <c r="H85" s="41"/>
      <c r="I85" s="41"/>
      <c r="J85" s="41"/>
      <c r="K85" s="41"/>
      <c r="L85" s="131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31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21</v>
      </c>
      <c r="D87" s="41"/>
      <c r="E87" s="41"/>
      <c r="F87" s="28" t="str">
        <f>F12</f>
        <v xml:space="preserve"> </v>
      </c>
      <c r="G87" s="41"/>
      <c r="H87" s="41"/>
      <c r="I87" s="33" t="s">
        <v>23</v>
      </c>
      <c r="J87" s="73" t="str">
        <f>IF(J12="","",J12)</f>
        <v>10. 8. 2023</v>
      </c>
      <c r="K87" s="41"/>
      <c r="L87" s="131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31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25</v>
      </c>
      <c r="D89" s="41"/>
      <c r="E89" s="41"/>
      <c r="F89" s="28" t="str">
        <f>E15</f>
        <v xml:space="preserve"> Správa a údržba silnic Pardubického kraje</v>
      </c>
      <c r="G89" s="41"/>
      <c r="H89" s="41"/>
      <c r="I89" s="33" t="s">
        <v>33</v>
      </c>
      <c r="J89" s="37" t="str">
        <f>E21</f>
        <v xml:space="preserve"> </v>
      </c>
      <c r="K89" s="41"/>
      <c r="L89" s="131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5.15" customHeight="1">
      <c r="A90" s="39"/>
      <c r="B90" s="40"/>
      <c r="C90" s="33" t="s">
        <v>31</v>
      </c>
      <c r="D90" s="41"/>
      <c r="E90" s="41"/>
      <c r="F90" s="28" t="str">
        <f>IF(E18="","",E18)</f>
        <v>Vyplň údaj</v>
      </c>
      <c r="G90" s="41"/>
      <c r="H90" s="41"/>
      <c r="I90" s="33" t="s">
        <v>35</v>
      </c>
      <c r="J90" s="37" t="str">
        <f>E24</f>
        <v xml:space="preserve"> </v>
      </c>
      <c r="K90" s="41"/>
      <c r="L90" s="131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0.32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31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11" customFormat="1" ht="29.28" customHeight="1">
      <c r="A92" s="174"/>
      <c r="B92" s="175"/>
      <c r="C92" s="176" t="s">
        <v>104</v>
      </c>
      <c r="D92" s="177" t="s">
        <v>57</v>
      </c>
      <c r="E92" s="177" t="s">
        <v>53</v>
      </c>
      <c r="F92" s="177" t="s">
        <v>54</v>
      </c>
      <c r="G92" s="177" t="s">
        <v>105</v>
      </c>
      <c r="H92" s="177" t="s">
        <v>106</v>
      </c>
      <c r="I92" s="177" t="s">
        <v>107</v>
      </c>
      <c r="J92" s="178" t="s">
        <v>87</v>
      </c>
      <c r="K92" s="179" t="s">
        <v>108</v>
      </c>
      <c r="L92" s="180"/>
      <c r="M92" s="93" t="s">
        <v>19</v>
      </c>
      <c r="N92" s="94" t="s">
        <v>42</v>
      </c>
      <c r="O92" s="94" t="s">
        <v>109</v>
      </c>
      <c r="P92" s="94" t="s">
        <v>110</v>
      </c>
      <c r="Q92" s="94" t="s">
        <v>111</v>
      </c>
      <c r="R92" s="94" t="s">
        <v>112</v>
      </c>
      <c r="S92" s="94" t="s">
        <v>113</v>
      </c>
      <c r="T92" s="95" t="s">
        <v>114</v>
      </c>
      <c r="U92" s="174"/>
      <c r="V92" s="174"/>
      <c r="W92" s="174"/>
      <c r="X92" s="174"/>
      <c r="Y92" s="174"/>
      <c r="Z92" s="174"/>
      <c r="AA92" s="174"/>
      <c r="AB92" s="174"/>
      <c r="AC92" s="174"/>
      <c r="AD92" s="174"/>
      <c r="AE92" s="174"/>
    </row>
    <row r="93" s="2" customFormat="1" ht="22.8" customHeight="1">
      <c r="A93" s="39"/>
      <c r="B93" s="40"/>
      <c r="C93" s="100" t="s">
        <v>115</v>
      </c>
      <c r="D93" s="41"/>
      <c r="E93" s="41"/>
      <c r="F93" s="41"/>
      <c r="G93" s="41"/>
      <c r="H93" s="41"/>
      <c r="I93" s="41"/>
      <c r="J93" s="181">
        <f>BK93</f>
        <v>0</v>
      </c>
      <c r="K93" s="41"/>
      <c r="L93" s="45"/>
      <c r="M93" s="96"/>
      <c r="N93" s="182"/>
      <c r="O93" s="97"/>
      <c r="P93" s="183">
        <f>P94+P201</f>
        <v>0</v>
      </c>
      <c r="Q93" s="97"/>
      <c r="R93" s="183">
        <f>R94+R201</f>
        <v>85.312721989999986</v>
      </c>
      <c r="S93" s="97"/>
      <c r="T93" s="184">
        <f>T94+T201</f>
        <v>14.625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71</v>
      </c>
      <c r="AU93" s="18" t="s">
        <v>88</v>
      </c>
      <c r="BK93" s="185">
        <f>BK94+BK201</f>
        <v>0</v>
      </c>
    </row>
    <row r="94" s="12" customFormat="1" ht="25.92" customHeight="1">
      <c r="A94" s="12"/>
      <c r="B94" s="186"/>
      <c r="C94" s="187"/>
      <c r="D94" s="188" t="s">
        <v>71</v>
      </c>
      <c r="E94" s="189" t="s">
        <v>116</v>
      </c>
      <c r="F94" s="189" t="s">
        <v>117</v>
      </c>
      <c r="G94" s="187"/>
      <c r="H94" s="187"/>
      <c r="I94" s="190"/>
      <c r="J94" s="191">
        <f>BK94</f>
        <v>0</v>
      </c>
      <c r="K94" s="187"/>
      <c r="L94" s="192"/>
      <c r="M94" s="193"/>
      <c r="N94" s="194"/>
      <c r="O94" s="194"/>
      <c r="P94" s="195">
        <f>P95+P136+P153+P171+P176+P178+P190+P197</f>
        <v>0</v>
      </c>
      <c r="Q94" s="194"/>
      <c r="R94" s="195">
        <f>R95+R136+R153+R171+R176+R178+R190+R197</f>
        <v>85.312721989999986</v>
      </c>
      <c r="S94" s="194"/>
      <c r="T94" s="196">
        <f>T95+T136+T153+T171+T176+T178+T190+T197</f>
        <v>14.625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197" t="s">
        <v>79</v>
      </c>
      <c r="AT94" s="198" t="s">
        <v>71</v>
      </c>
      <c r="AU94" s="198" t="s">
        <v>72</v>
      </c>
      <c r="AY94" s="197" t="s">
        <v>118</v>
      </c>
      <c r="BK94" s="199">
        <f>BK95+BK136+BK153+BK171+BK176+BK178+BK190+BK197</f>
        <v>0</v>
      </c>
    </row>
    <row r="95" s="12" customFormat="1" ht="22.8" customHeight="1">
      <c r="A95" s="12"/>
      <c r="B95" s="186"/>
      <c r="C95" s="187"/>
      <c r="D95" s="188" t="s">
        <v>71</v>
      </c>
      <c r="E95" s="200" t="s">
        <v>79</v>
      </c>
      <c r="F95" s="200" t="s">
        <v>119</v>
      </c>
      <c r="G95" s="187"/>
      <c r="H95" s="187"/>
      <c r="I95" s="190"/>
      <c r="J95" s="201">
        <f>BK95</f>
        <v>0</v>
      </c>
      <c r="K95" s="187"/>
      <c r="L95" s="192"/>
      <c r="M95" s="193"/>
      <c r="N95" s="194"/>
      <c r="O95" s="194"/>
      <c r="P95" s="195">
        <f>SUM(P96:P135)</f>
        <v>0</v>
      </c>
      <c r="Q95" s="194"/>
      <c r="R95" s="195">
        <f>SUM(R96:R135)</f>
        <v>18.77422</v>
      </c>
      <c r="S95" s="194"/>
      <c r="T95" s="196">
        <f>SUM(T96:T135)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197" t="s">
        <v>79</v>
      </c>
      <c r="AT95" s="198" t="s">
        <v>71</v>
      </c>
      <c r="AU95" s="198" t="s">
        <v>79</v>
      </c>
      <c r="AY95" s="197" t="s">
        <v>118</v>
      </c>
      <c r="BK95" s="199">
        <f>SUM(BK96:BK135)</f>
        <v>0</v>
      </c>
    </row>
    <row r="96" s="2" customFormat="1" ht="33" customHeight="1">
      <c r="A96" s="39"/>
      <c r="B96" s="40"/>
      <c r="C96" s="202" t="s">
        <v>120</v>
      </c>
      <c r="D96" s="202" t="s">
        <v>121</v>
      </c>
      <c r="E96" s="203" t="s">
        <v>122</v>
      </c>
      <c r="F96" s="204" t="s">
        <v>123</v>
      </c>
      <c r="G96" s="205" t="s">
        <v>124</v>
      </c>
      <c r="H96" s="206">
        <v>35</v>
      </c>
      <c r="I96" s="207"/>
      <c r="J96" s="208">
        <f>ROUND(I96*H96,2)</f>
        <v>0</v>
      </c>
      <c r="K96" s="209"/>
      <c r="L96" s="45"/>
      <c r="M96" s="210" t="s">
        <v>19</v>
      </c>
      <c r="N96" s="211" t="s">
        <v>43</v>
      </c>
      <c r="O96" s="85"/>
      <c r="P96" s="212">
        <f>O96*H96</f>
        <v>0</v>
      </c>
      <c r="Q96" s="212">
        <v>0</v>
      </c>
      <c r="R96" s="212">
        <f>Q96*H96</f>
        <v>0</v>
      </c>
      <c r="S96" s="212">
        <v>0</v>
      </c>
      <c r="T96" s="213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4" t="s">
        <v>125</v>
      </c>
      <c r="AT96" s="214" t="s">
        <v>121</v>
      </c>
      <c r="AU96" s="214" t="s">
        <v>81</v>
      </c>
      <c r="AY96" s="18" t="s">
        <v>118</v>
      </c>
      <c r="BE96" s="215">
        <f>IF(N96="základní",J96,0)</f>
        <v>0</v>
      </c>
      <c r="BF96" s="215">
        <f>IF(N96="snížená",J96,0)</f>
        <v>0</v>
      </c>
      <c r="BG96" s="215">
        <f>IF(N96="zákl. přenesená",J96,0)</f>
        <v>0</v>
      </c>
      <c r="BH96" s="215">
        <f>IF(N96="sníž. přenesená",J96,0)</f>
        <v>0</v>
      </c>
      <c r="BI96" s="215">
        <f>IF(N96="nulová",J96,0)</f>
        <v>0</v>
      </c>
      <c r="BJ96" s="18" t="s">
        <v>79</v>
      </c>
      <c r="BK96" s="215">
        <f>ROUND(I96*H96,2)</f>
        <v>0</v>
      </c>
      <c r="BL96" s="18" t="s">
        <v>125</v>
      </c>
      <c r="BM96" s="214" t="s">
        <v>126</v>
      </c>
    </row>
    <row r="97" s="2" customFormat="1">
      <c r="A97" s="39"/>
      <c r="B97" s="40"/>
      <c r="C97" s="41"/>
      <c r="D97" s="216" t="s">
        <v>127</v>
      </c>
      <c r="E97" s="41"/>
      <c r="F97" s="217" t="s">
        <v>128</v>
      </c>
      <c r="G97" s="41"/>
      <c r="H97" s="41"/>
      <c r="I97" s="218"/>
      <c r="J97" s="41"/>
      <c r="K97" s="41"/>
      <c r="L97" s="45"/>
      <c r="M97" s="219"/>
      <c r="N97" s="220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127</v>
      </c>
      <c r="AU97" s="18" t="s">
        <v>81</v>
      </c>
    </row>
    <row r="98" s="13" customFormat="1">
      <c r="A98" s="13"/>
      <c r="B98" s="221"/>
      <c r="C98" s="222"/>
      <c r="D98" s="223" t="s">
        <v>129</v>
      </c>
      <c r="E98" s="224" t="s">
        <v>19</v>
      </c>
      <c r="F98" s="225" t="s">
        <v>130</v>
      </c>
      <c r="G98" s="222"/>
      <c r="H98" s="226">
        <v>35</v>
      </c>
      <c r="I98" s="227"/>
      <c r="J98" s="222"/>
      <c r="K98" s="222"/>
      <c r="L98" s="228"/>
      <c r="M98" s="229"/>
      <c r="N98" s="230"/>
      <c r="O98" s="230"/>
      <c r="P98" s="230"/>
      <c r="Q98" s="230"/>
      <c r="R98" s="230"/>
      <c r="S98" s="230"/>
      <c r="T98" s="23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2" t="s">
        <v>129</v>
      </c>
      <c r="AU98" s="232" t="s">
        <v>81</v>
      </c>
      <c r="AV98" s="13" t="s">
        <v>81</v>
      </c>
      <c r="AW98" s="13" t="s">
        <v>34</v>
      </c>
      <c r="AX98" s="13" t="s">
        <v>79</v>
      </c>
      <c r="AY98" s="232" t="s">
        <v>118</v>
      </c>
    </row>
    <row r="99" s="2" customFormat="1" ht="24.15" customHeight="1">
      <c r="A99" s="39"/>
      <c r="B99" s="40"/>
      <c r="C99" s="202" t="s">
        <v>79</v>
      </c>
      <c r="D99" s="202" t="s">
        <v>121</v>
      </c>
      <c r="E99" s="203" t="s">
        <v>131</v>
      </c>
      <c r="F99" s="204" t="s">
        <v>132</v>
      </c>
      <c r="G99" s="205" t="s">
        <v>133</v>
      </c>
      <c r="H99" s="206">
        <v>120</v>
      </c>
      <c r="I99" s="207"/>
      <c r="J99" s="208">
        <f>ROUND(I99*H99,2)</f>
        <v>0</v>
      </c>
      <c r="K99" s="209"/>
      <c r="L99" s="45"/>
      <c r="M99" s="210" t="s">
        <v>19</v>
      </c>
      <c r="N99" s="211" t="s">
        <v>43</v>
      </c>
      <c r="O99" s="85"/>
      <c r="P99" s="212">
        <f>O99*H99</f>
        <v>0</v>
      </c>
      <c r="Q99" s="212">
        <v>3.0000000000000001E-05</v>
      </c>
      <c r="R99" s="212">
        <f>Q99*H99</f>
        <v>0.0035999999999999999</v>
      </c>
      <c r="S99" s="212">
        <v>0</v>
      </c>
      <c r="T99" s="213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4" t="s">
        <v>125</v>
      </c>
      <c r="AT99" s="214" t="s">
        <v>121</v>
      </c>
      <c r="AU99" s="214" t="s">
        <v>81</v>
      </c>
      <c r="AY99" s="18" t="s">
        <v>118</v>
      </c>
      <c r="BE99" s="215">
        <f>IF(N99="základní",J99,0)</f>
        <v>0</v>
      </c>
      <c r="BF99" s="215">
        <f>IF(N99="snížená",J99,0)</f>
        <v>0</v>
      </c>
      <c r="BG99" s="215">
        <f>IF(N99="zákl. přenesená",J99,0)</f>
        <v>0</v>
      </c>
      <c r="BH99" s="215">
        <f>IF(N99="sníž. přenesená",J99,0)</f>
        <v>0</v>
      </c>
      <c r="BI99" s="215">
        <f>IF(N99="nulová",J99,0)</f>
        <v>0</v>
      </c>
      <c r="BJ99" s="18" t="s">
        <v>79</v>
      </c>
      <c r="BK99" s="215">
        <f>ROUND(I99*H99,2)</f>
        <v>0</v>
      </c>
      <c r="BL99" s="18" t="s">
        <v>125</v>
      </c>
      <c r="BM99" s="214" t="s">
        <v>134</v>
      </c>
    </row>
    <row r="100" s="2" customFormat="1" ht="24.15" customHeight="1">
      <c r="A100" s="39"/>
      <c r="B100" s="40"/>
      <c r="C100" s="202" t="s">
        <v>81</v>
      </c>
      <c r="D100" s="202" t="s">
        <v>121</v>
      </c>
      <c r="E100" s="203" t="s">
        <v>135</v>
      </c>
      <c r="F100" s="204" t="s">
        <v>136</v>
      </c>
      <c r="G100" s="205" t="s">
        <v>137</v>
      </c>
      <c r="H100" s="206">
        <v>50.183999999999998</v>
      </c>
      <c r="I100" s="207"/>
      <c r="J100" s="208">
        <f>ROUND(I100*H100,2)</f>
        <v>0</v>
      </c>
      <c r="K100" s="209"/>
      <c r="L100" s="45"/>
      <c r="M100" s="210" t="s">
        <v>19</v>
      </c>
      <c r="N100" s="211" t="s">
        <v>43</v>
      </c>
      <c r="O100" s="85"/>
      <c r="P100" s="212">
        <f>O100*H100</f>
        <v>0</v>
      </c>
      <c r="Q100" s="212">
        <v>0</v>
      </c>
      <c r="R100" s="212">
        <f>Q100*H100</f>
        <v>0</v>
      </c>
      <c r="S100" s="212">
        <v>0</v>
      </c>
      <c r="T100" s="213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4" t="s">
        <v>125</v>
      </c>
      <c r="AT100" s="214" t="s">
        <v>121</v>
      </c>
      <c r="AU100" s="214" t="s">
        <v>81</v>
      </c>
      <c r="AY100" s="18" t="s">
        <v>118</v>
      </c>
      <c r="BE100" s="215">
        <f>IF(N100="základní",J100,0)</f>
        <v>0</v>
      </c>
      <c r="BF100" s="215">
        <f>IF(N100="snížená",J100,0)</f>
        <v>0</v>
      </c>
      <c r="BG100" s="215">
        <f>IF(N100="zákl. přenesená",J100,0)</f>
        <v>0</v>
      </c>
      <c r="BH100" s="215">
        <f>IF(N100="sníž. přenesená",J100,0)</f>
        <v>0</v>
      </c>
      <c r="BI100" s="215">
        <f>IF(N100="nulová",J100,0)</f>
        <v>0</v>
      </c>
      <c r="BJ100" s="18" t="s">
        <v>79</v>
      </c>
      <c r="BK100" s="215">
        <f>ROUND(I100*H100,2)</f>
        <v>0</v>
      </c>
      <c r="BL100" s="18" t="s">
        <v>125</v>
      </c>
      <c r="BM100" s="214" t="s">
        <v>138</v>
      </c>
    </row>
    <row r="101" s="13" customFormat="1">
      <c r="A101" s="13"/>
      <c r="B101" s="221"/>
      <c r="C101" s="222"/>
      <c r="D101" s="223" t="s">
        <v>129</v>
      </c>
      <c r="E101" s="224" t="s">
        <v>19</v>
      </c>
      <c r="F101" s="225" t="s">
        <v>139</v>
      </c>
      <c r="G101" s="222"/>
      <c r="H101" s="226">
        <v>50.183999999999998</v>
      </c>
      <c r="I101" s="227"/>
      <c r="J101" s="222"/>
      <c r="K101" s="222"/>
      <c r="L101" s="228"/>
      <c r="M101" s="229"/>
      <c r="N101" s="230"/>
      <c r="O101" s="230"/>
      <c r="P101" s="230"/>
      <c r="Q101" s="230"/>
      <c r="R101" s="230"/>
      <c r="S101" s="230"/>
      <c r="T101" s="231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2" t="s">
        <v>129</v>
      </c>
      <c r="AU101" s="232" t="s">
        <v>81</v>
      </c>
      <c r="AV101" s="13" t="s">
        <v>81</v>
      </c>
      <c r="AW101" s="13" t="s">
        <v>34</v>
      </c>
      <c r="AX101" s="13" t="s">
        <v>79</v>
      </c>
      <c r="AY101" s="232" t="s">
        <v>118</v>
      </c>
    </row>
    <row r="102" s="2" customFormat="1" ht="44.25" customHeight="1">
      <c r="A102" s="39"/>
      <c r="B102" s="40"/>
      <c r="C102" s="202" t="s">
        <v>140</v>
      </c>
      <c r="D102" s="202" t="s">
        <v>121</v>
      </c>
      <c r="E102" s="203" t="s">
        <v>141</v>
      </c>
      <c r="F102" s="204" t="s">
        <v>142</v>
      </c>
      <c r="G102" s="205" t="s">
        <v>137</v>
      </c>
      <c r="H102" s="206">
        <v>3.6720000000000002</v>
      </c>
      <c r="I102" s="207"/>
      <c r="J102" s="208">
        <f>ROUND(I102*H102,2)</f>
        <v>0</v>
      </c>
      <c r="K102" s="209"/>
      <c r="L102" s="45"/>
      <c r="M102" s="210" t="s">
        <v>19</v>
      </c>
      <c r="N102" s="211" t="s">
        <v>43</v>
      </c>
      <c r="O102" s="85"/>
      <c r="P102" s="212">
        <f>O102*H102</f>
        <v>0</v>
      </c>
      <c r="Q102" s="212">
        <v>0</v>
      </c>
      <c r="R102" s="212">
        <f>Q102*H102</f>
        <v>0</v>
      </c>
      <c r="S102" s="212">
        <v>0</v>
      </c>
      <c r="T102" s="213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4" t="s">
        <v>125</v>
      </c>
      <c r="AT102" s="214" t="s">
        <v>121</v>
      </c>
      <c r="AU102" s="214" t="s">
        <v>81</v>
      </c>
      <c r="AY102" s="18" t="s">
        <v>118</v>
      </c>
      <c r="BE102" s="215">
        <f>IF(N102="základní",J102,0)</f>
        <v>0</v>
      </c>
      <c r="BF102" s="215">
        <f>IF(N102="snížená",J102,0)</f>
        <v>0</v>
      </c>
      <c r="BG102" s="215">
        <f>IF(N102="zákl. přenesená",J102,0)</f>
        <v>0</v>
      </c>
      <c r="BH102" s="215">
        <f>IF(N102="sníž. přenesená",J102,0)</f>
        <v>0</v>
      </c>
      <c r="BI102" s="215">
        <f>IF(N102="nulová",J102,0)</f>
        <v>0</v>
      </c>
      <c r="BJ102" s="18" t="s">
        <v>79</v>
      </c>
      <c r="BK102" s="215">
        <f>ROUND(I102*H102,2)</f>
        <v>0</v>
      </c>
      <c r="BL102" s="18" t="s">
        <v>125</v>
      </c>
      <c r="BM102" s="214" t="s">
        <v>143</v>
      </c>
    </row>
    <row r="103" s="13" customFormat="1">
      <c r="A103" s="13"/>
      <c r="B103" s="221"/>
      <c r="C103" s="222"/>
      <c r="D103" s="223" t="s">
        <v>129</v>
      </c>
      <c r="E103" s="224" t="s">
        <v>19</v>
      </c>
      <c r="F103" s="225" t="s">
        <v>144</v>
      </c>
      <c r="G103" s="222"/>
      <c r="H103" s="226">
        <v>3.6720000000000002</v>
      </c>
      <c r="I103" s="227"/>
      <c r="J103" s="222"/>
      <c r="K103" s="222"/>
      <c r="L103" s="228"/>
      <c r="M103" s="229"/>
      <c r="N103" s="230"/>
      <c r="O103" s="230"/>
      <c r="P103" s="230"/>
      <c r="Q103" s="230"/>
      <c r="R103" s="230"/>
      <c r="S103" s="230"/>
      <c r="T103" s="23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2" t="s">
        <v>129</v>
      </c>
      <c r="AU103" s="232" t="s">
        <v>81</v>
      </c>
      <c r="AV103" s="13" t="s">
        <v>81</v>
      </c>
      <c r="AW103" s="13" t="s">
        <v>34</v>
      </c>
      <c r="AX103" s="13" t="s">
        <v>79</v>
      </c>
      <c r="AY103" s="232" t="s">
        <v>118</v>
      </c>
    </row>
    <row r="104" s="2" customFormat="1" ht="49.05" customHeight="1">
      <c r="A104" s="39"/>
      <c r="B104" s="40"/>
      <c r="C104" s="202" t="s">
        <v>125</v>
      </c>
      <c r="D104" s="202" t="s">
        <v>121</v>
      </c>
      <c r="E104" s="203" t="s">
        <v>145</v>
      </c>
      <c r="F104" s="204" t="s">
        <v>146</v>
      </c>
      <c r="G104" s="205" t="s">
        <v>147</v>
      </c>
      <c r="H104" s="206">
        <v>50</v>
      </c>
      <c r="I104" s="207"/>
      <c r="J104" s="208">
        <f>ROUND(I104*H104,2)</f>
        <v>0</v>
      </c>
      <c r="K104" s="209"/>
      <c r="L104" s="45"/>
      <c r="M104" s="210" t="s">
        <v>19</v>
      </c>
      <c r="N104" s="211" t="s">
        <v>43</v>
      </c>
      <c r="O104" s="85"/>
      <c r="P104" s="212">
        <f>O104*H104</f>
        <v>0</v>
      </c>
      <c r="Q104" s="212">
        <v>0.00133</v>
      </c>
      <c r="R104" s="212">
        <f>Q104*H104</f>
        <v>0.066500000000000004</v>
      </c>
      <c r="S104" s="212">
        <v>0</v>
      </c>
      <c r="T104" s="213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4" t="s">
        <v>125</v>
      </c>
      <c r="AT104" s="214" t="s">
        <v>121</v>
      </c>
      <c r="AU104" s="214" t="s">
        <v>81</v>
      </c>
      <c r="AY104" s="18" t="s">
        <v>118</v>
      </c>
      <c r="BE104" s="215">
        <f>IF(N104="základní",J104,0)</f>
        <v>0</v>
      </c>
      <c r="BF104" s="215">
        <f>IF(N104="snížená",J104,0)</f>
        <v>0</v>
      </c>
      <c r="BG104" s="215">
        <f>IF(N104="zákl. přenesená",J104,0)</f>
        <v>0</v>
      </c>
      <c r="BH104" s="215">
        <f>IF(N104="sníž. přenesená",J104,0)</f>
        <v>0</v>
      </c>
      <c r="BI104" s="215">
        <f>IF(N104="nulová",J104,0)</f>
        <v>0</v>
      </c>
      <c r="BJ104" s="18" t="s">
        <v>79</v>
      </c>
      <c r="BK104" s="215">
        <f>ROUND(I104*H104,2)</f>
        <v>0</v>
      </c>
      <c r="BL104" s="18" t="s">
        <v>125</v>
      </c>
      <c r="BM104" s="214" t="s">
        <v>148</v>
      </c>
    </row>
    <row r="105" s="13" customFormat="1">
      <c r="A105" s="13"/>
      <c r="B105" s="221"/>
      <c r="C105" s="222"/>
      <c r="D105" s="223" t="s">
        <v>129</v>
      </c>
      <c r="E105" s="224" t="s">
        <v>19</v>
      </c>
      <c r="F105" s="225" t="s">
        <v>149</v>
      </c>
      <c r="G105" s="222"/>
      <c r="H105" s="226">
        <v>50</v>
      </c>
      <c r="I105" s="227"/>
      <c r="J105" s="222"/>
      <c r="K105" s="222"/>
      <c r="L105" s="228"/>
      <c r="M105" s="229"/>
      <c r="N105" s="230"/>
      <c r="O105" s="230"/>
      <c r="P105" s="230"/>
      <c r="Q105" s="230"/>
      <c r="R105" s="230"/>
      <c r="S105" s="230"/>
      <c r="T105" s="231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2" t="s">
        <v>129</v>
      </c>
      <c r="AU105" s="232" t="s">
        <v>81</v>
      </c>
      <c r="AV105" s="13" t="s">
        <v>81</v>
      </c>
      <c r="AW105" s="13" t="s">
        <v>34</v>
      </c>
      <c r="AX105" s="13" t="s">
        <v>79</v>
      </c>
      <c r="AY105" s="232" t="s">
        <v>118</v>
      </c>
    </row>
    <row r="106" s="2" customFormat="1" ht="21.75" customHeight="1">
      <c r="A106" s="39"/>
      <c r="B106" s="40"/>
      <c r="C106" s="233" t="s">
        <v>150</v>
      </c>
      <c r="D106" s="233" t="s">
        <v>151</v>
      </c>
      <c r="E106" s="234" t="s">
        <v>152</v>
      </c>
      <c r="F106" s="235" t="s">
        <v>153</v>
      </c>
      <c r="G106" s="236" t="s">
        <v>154</v>
      </c>
      <c r="H106" s="237">
        <v>0.995</v>
      </c>
      <c r="I106" s="238"/>
      <c r="J106" s="239">
        <f>ROUND(I106*H106,2)</f>
        <v>0</v>
      </c>
      <c r="K106" s="240"/>
      <c r="L106" s="241"/>
      <c r="M106" s="242" t="s">
        <v>19</v>
      </c>
      <c r="N106" s="243" t="s">
        <v>43</v>
      </c>
      <c r="O106" s="85"/>
      <c r="P106" s="212">
        <f>O106*H106</f>
        <v>0</v>
      </c>
      <c r="Q106" s="212">
        <v>1</v>
      </c>
      <c r="R106" s="212">
        <f>Q106*H106</f>
        <v>0.995</v>
      </c>
      <c r="S106" s="212">
        <v>0</v>
      </c>
      <c r="T106" s="213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4" t="s">
        <v>155</v>
      </c>
      <c r="AT106" s="214" t="s">
        <v>151</v>
      </c>
      <c r="AU106" s="214" t="s">
        <v>81</v>
      </c>
      <c r="AY106" s="18" t="s">
        <v>118</v>
      </c>
      <c r="BE106" s="215">
        <f>IF(N106="základní",J106,0)</f>
        <v>0</v>
      </c>
      <c r="BF106" s="215">
        <f>IF(N106="snížená",J106,0)</f>
        <v>0</v>
      </c>
      <c r="BG106" s="215">
        <f>IF(N106="zákl. přenesená",J106,0)</f>
        <v>0</v>
      </c>
      <c r="BH106" s="215">
        <f>IF(N106="sníž. přenesená",J106,0)</f>
        <v>0</v>
      </c>
      <c r="BI106" s="215">
        <f>IF(N106="nulová",J106,0)</f>
        <v>0</v>
      </c>
      <c r="BJ106" s="18" t="s">
        <v>79</v>
      </c>
      <c r="BK106" s="215">
        <f>ROUND(I106*H106,2)</f>
        <v>0</v>
      </c>
      <c r="BL106" s="18" t="s">
        <v>125</v>
      </c>
      <c r="BM106" s="214" t="s">
        <v>156</v>
      </c>
    </row>
    <row r="107" s="13" customFormat="1">
      <c r="A107" s="13"/>
      <c r="B107" s="221"/>
      <c r="C107" s="222"/>
      <c r="D107" s="223" t="s">
        <v>129</v>
      </c>
      <c r="E107" s="224" t="s">
        <v>19</v>
      </c>
      <c r="F107" s="225" t="s">
        <v>157</v>
      </c>
      <c r="G107" s="222"/>
      <c r="H107" s="226">
        <v>0.995</v>
      </c>
      <c r="I107" s="227"/>
      <c r="J107" s="222"/>
      <c r="K107" s="222"/>
      <c r="L107" s="228"/>
      <c r="M107" s="229"/>
      <c r="N107" s="230"/>
      <c r="O107" s="230"/>
      <c r="P107" s="230"/>
      <c r="Q107" s="230"/>
      <c r="R107" s="230"/>
      <c r="S107" s="230"/>
      <c r="T107" s="231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2" t="s">
        <v>129</v>
      </c>
      <c r="AU107" s="232" t="s">
        <v>81</v>
      </c>
      <c r="AV107" s="13" t="s">
        <v>81</v>
      </c>
      <c r="AW107" s="13" t="s">
        <v>34</v>
      </c>
      <c r="AX107" s="13" t="s">
        <v>79</v>
      </c>
      <c r="AY107" s="232" t="s">
        <v>118</v>
      </c>
    </row>
    <row r="108" s="2" customFormat="1" ht="21.75" customHeight="1">
      <c r="A108" s="39"/>
      <c r="B108" s="40"/>
      <c r="C108" s="202" t="s">
        <v>158</v>
      </c>
      <c r="D108" s="202" t="s">
        <v>121</v>
      </c>
      <c r="E108" s="203" t="s">
        <v>159</v>
      </c>
      <c r="F108" s="204" t="s">
        <v>160</v>
      </c>
      <c r="G108" s="205" t="s">
        <v>147</v>
      </c>
      <c r="H108" s="206">
        <v>50</v>
      </c>
      <c r="I108" s="207"/>
      <c r="J108" s="208">
        <f>ROUND(I108*H108,2)</f>
        <v>0</v>
      </c>
      <c r="K108" s="209"/>
      <c r="L108" s="45"/>
      <c r="M108" s="210" t="s">
        <v>19</v>
      </c>
      <c r="N108" s="211" t="s">
        <v>43</v>
      </c>
      <c r="O108" s="85"/>
      <c r="P108" s="212">
        <f>O108*H108</f>
        <v>0</v>
      </c>
      <c r="Q108" s="212">
        <v>0</v>
      </c>
      <c r="R108" s="212">
        <f>Q108*H108</f>
        <v>0</v>
      </c>
      <c r="S108" s="212">
        <v>0</v>
      </c>
      <c r="T108" s="213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4" t="s">
        <v>125</v>
      </c>
      <c r="AT108" s="214" t="s">
        <v>121</v>
      </c>
      <c r="AU108" s="214" t="s">
        <v>81</v>
      </c>
      <c r="AY108" s="18" t="s">
        <v>118</v>
      </c>
      <c r="BE108" s="215">
        <f>IF(N108="základní",J108,0)</f>
        <v>0</v>
      </c>
      <c r="BF108" s="215">
        <f>IF(N108="snížená",J108,0)</f>
        <v>0</v>
      </c>
      <c r="BG108" s="215">
        <f>IF(N108="zákl. přenesená",J108,0)</f>
        <v>0</v>
      </c>
      <c r="BH108" s="215">
        <f>IF(N108="sníž. přenesená",J108,0)</f>
        <v>0</v>
      </c>
      <c r="BI108" s="215">
        <f>IF(N108="nulová",J108,0)</f>
        <v>0</v>
      </c>
      <c r="BJ108" s="18" t="s">
        <v>79</v>
      </c>
      <c r="BK108" s="215">
        <f>ROUND(I108*H108,2)</f>
        <v>0</v>
      </c>
      <c r="BL108" s="18" t="s">
        <v>125</v>
      </c>
      <c r="BM108" s="214" t="s">
        <v>161</v>
      </c>
    </row>
    <row r="109" s="13" customFormat="1">
      <c r="A109" s="13"/>
      <c r="B109" s="221"/>
      <c r="C109" s="222"/>
      <c r="D109" s="223" t="s">
        <v>129</v>
      </c>
      <c r="E109" s="224" t="s">
        <v>19</v>
      </c>
      <c r="F109" s="225" t="s">
        <v>162</v>
      </c>
      <c r="G109" s="222"/>
      <c r="H109" s="226">
        <v>50</v>
      </c>
      <c r="I109" s="227"/>
      <c r="J109" s="222"/>
      <c r="K109" s="222"/>
      <c r="L109" s="228"/>
      <c r="M109" s="229"/>
      <c r="N109" s="230"/>
      <c r="O109" s="230"/>
      <c r="P109" s="230"/>
      <c r="Q109" s="230"/>
      <c r="R109" s="230"/>
      <c r="S109" s="230"/>
      <c r="T109" s="231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2" t="s">
        <v>129</v>
      </c>
      <c r="AU109" s="232" t="s">
        <v>81</v>
      </c>
      <c r="AV109" s="13" t="s">
        <v>81</v>
      </c>
      <c r="AW109" s="13" t="s">
        <v>34</v>
      </c>
      <c r="AX109" s="13" t="s">
        <v>79</v>
      </c>
      <c r="AY109" s="232" t="s">
        <v>118</v>
      </c>
    </row>
    <row r="110" s="2" customFormat="1" ht="33" customHeight="1">
      <c r="A110" s="39"/>
      <c r="B110" s="40"/>
      <c r="C110" s="202" t="s">
        <v>163</v>
      </c>
      <c r="D110" s="202" t="s">
        <v>121</v>
      </c>
      <c r="E110" s="203" t="s">
        <v>164</v>
      </c>
      <c r="F110" s="204" t="s">
        <v>165</v>
      </c>
      <c r="G110" s="205" t="s">
        <v>124</v>
      </c>
      <c r="H110" s="206">
        <v>40.799999999999997</v>
      </c>
      <c r="I110" s="207"/>
      <c r="J110" s="208">
        <f>ROUND(I110*H110,2)</f>
        <v>0</v>
      </c>
      <c r="K110" s="209"/>
      <c r="L110" s="45"/>
      <c r="M110" s="210" t="s">
        <v>19</v>
      </c>
      <c r="N110" s="211" t="s">
        <v>43</v>
      </c>
      <c r="O110" s="85"/>
      <c r="P110" s="212">
        <f>O110*H110</f>
        <v>0</v>
      </c>
      <c r="Q110" s="212">
        <v>0.0264</v>
      </c>
      <c r="R110" s="212">
        <f>Q110*H110</f>
        <v>1.0771199999999999</v>
      </c>
      <c r="S110" s="212">
        <v>0</v>
      </c>
      <c r="T110" s="213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4" t="s">
        <v>125</v>
      </c>
      <c r="AT110" s="214" t="s">
        <v>121</v>
      </c>
      <c r="AU110" s="214" t="s">
        <v>81</v>
      </c>
      <c r="AY110" s="18" t="s">
        <v>118</v>
      </c>
      <c r="BE110" s="215">
        <f>IF(N110="základní",J110,0)</f>
        <v>0</v>
      </c>
      <c r="BF110" s="215">
        <f>IF(N110="snížená",J110,0)</f>
        <v>0</v>
      </c>
      <c r="BG110" s="215">
        <f>IF(N110="zákl. přenesená",J110,0)</f>
        <v>0</v>
      </c>
      <c r="BH110" s="215">
        <f>IF(N110="sníž. přenesená",J110,0)</f>
        <v>0</v>
      </c>
      <c r="BI110" s="215">
        <f>IF(N110="nulová",J110,0)</f>
        <v>0</v>
      </c>
      <c r="BJ110" s="18" t="s">
        <v>79</v>
      </c>
      <c r="BK110" s="215">
        <f>ROUND(I110*H110,2)</f>
        <v>0</v>
      </c>
      <c r="BL110" s="18" t="s">
        <v>125</v>
      </c>
      <c r="BM110" s="214" t="s">
        <v>166</v>
      </c>
    </row>
    <row r="111" s="13" customFormat="1">
      <c r="A111" s="13"/>
      <c r="B111" s="221"/>
      <c r="C111" s="222"/>
      <c r="D111" s="223" t="s">
        <v>129</v>
      </c>
      <c r="E111" s="224" t="s">
        <v>19</v>
      </c>
      <c r="F111" s="225" t="s">
        <v>167</v>
      </c>
      <c r="G111" s="222"/>
      <c r="H111" s="226">
        <v>40.799999999999997</v>
      </c>
      <c r="I111" s="227"/>
      <c r="J111" s="222"/>
      <c r="K111" s="222"/>
      <c r="L111" s="228"/>
      <c r="M111" s="229"/>
      <c r="N111" s="230"/>
      <c r="O111" s="230"/>
      <c r="P111" s="230"/>
      <c r="Q111" s="230"/>
      <c r="R111" s="230"/>
      <c r="S111" s="230"/>
      <c r="T111" s="231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2" t="s">
        <v>129</v>
      </c>
      <c r="AU111" s="232" t="s">
        <v>81</v>
      </c>
      <c r="AV111" s="13" t="s">
        <v>81</v>
      </c>
      <c r="AW111" s="13" t="s">
        <v>34</v>
      </c>
      <c r="AX111" s="13" t="s">
        <v>79</v>
      </c>
      <c r="AY111" s="232" t="s">
        <v>118</v>
      </c>
    </row>
    <row r="112" s="2" customFormat="1" ht="37.8" customHeight="1">
      <c r="A112" s="39"/>
      <c r="B112" s="40"/>
      <c r="C112" s="202" t="s">
        <v>168</v>
      </c>
      <c r="D112" s="202" t="s">
        <v>121</v>
      </c>
      <c r="E112" s="203" t="s">
        <v>169</v>
      </c>
      <c r="F112" s="204" t="s">
        <v>170</v>
      </c>
      <c r="G112" s="205" t="s">
        <v>137</v>
      </c>
      <c r="H112" s="206">
        <v>4.7999999999999998</v>
      </c>
      <c r="I112" s="207"/>
      <c r="J112" s="208">
        <f>ROUND(I112*H112,2)</f>
        <v>0</v>
      </c>
      <c r="K112" s="209"/>
      <c r="L112" s="45"/>
      <c r="M112" s="210" t="s">
        <v>19</v>
      </c>
      <c r="N112" s="211" t="s">
        <v>43</v>
      </c>
      <c r="O112" s="85"/>
      <c r="P112" s="212">
        <f>O112*H112</f>
        <v>0</v>
      </c>
      <c r="Q112" s="212">
        <v>0</v>
      </c>
      <c r="R112" s="212">
        <f>Q112*H112</f>
        <v>0</v>
      </c>
      <c r="S112" s="212">
        <v>0</v>
      </c>
      <c r="T112" s="213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4" t="s">
        <v>125</v>
      </c>
      <c r="AT112" s="214" t="s">
        <v>121</v>
      </c>
      <c r="AU112" s="214" t="s">
        <v>81</v>
      </c>
      <c r="AY112" s="18" t="s">
        <v>118</v>
      </c>
      <c r="BE112" s="215">
        <f>IF(N112="základní",J112,0)</f>
        <v>0</v>
      </c>
      <c r="BF112" s="215">
        <f>IF(N112="snížená",J112,0)</f>
        <v>0</v>
      </c>
      <c r="BG112" s="215">
        <f>IF(N112="zákl. přenesená",J112,0)</f>
        <v>0</v>
      </c>
      <c r="BH112" s="215">
        <f>IF(N112="sníž. přenesená",J112,0)</f>
        <v>0</v>
      </c>
      <c r="BI112" s="215">
        <f>IF(N112="nulová",J112,0)</f>
        <v>0</v>
      </c>
      <c r="BJ112" s="18" t="s">
        <v>79</v>
      </c>
      <c r="BK112" s="215">
        <f>ROUND(I112*H112,2)</f>
        <v>0</v>
      </c>
      <c r="BL112" s="18" t="s">
        <v>125</v>
      </c>
      <c r="BM112" s="214" t="s">
        <v>171</v>
      </c>
    </row>
    <row r="113" s="2" customFormat="1">
      <c r="A113" s="39"/>
      <c r="B113" s="40"/>
      <c r="C113" s="41"/>
      <c r="D113" s="216" t="s">
        <v>127</v>
      </c>
      <c r="E113" s="41"/>
      <c r="F113" s="217" t="s">
        <v>172</v>
      </c>
      <c r="G113" s="41"/>
      <c r="H113" s="41"/>
      <c r="I113" s="218"/>
      <c r="J113" s="41"/>
      <c r="K113" s="41"/>
      <c r="L113" s="45"/>
      <c r="M113" s="219"/>
      <c r="N113" s="220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127</v>
      </c>
      <c r="AU113" s="18" t="s">
        <v>81</v>
      </c>
    </row>
    <row r="114" s="13" customFormat="1">
      <c r="A114" s="13"/>
      <c r="B114" s="221"/>
      <c r="C114" s="222"/>
      <c r="D114" s="223" t="s">
        <v>129</v>
      </c>
      <c r="E114" s="224" t="s">
        <v>19</v>
      </c>
      <c r="F114" s="225" t="s">
        <v>173</v>
      </c>
      <c r="G114" s="222"/>
      <c r="H114" s="226">
        <v>4.7999999999999998</v>
      </c>
      <c r="I114" s="227"/>
      <c r="J114" s="222"/>
      <c r="K114" s="222"/>
      <c r="L114" s="228"/>
      <c r="M114" s="229"/>
      <c r="N114" s="230"/>
      <c r="O114" s="230"/>
      <c r="P114" s="230"/>
      <c r="Q114" s="230"/>
      <c r="R114" s="230"/>
      <c r="S114" s="230"/>
      <c r="T114" s="23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2" t="s">
        <v>129</v>
      </c>
      <c r="AU114" s="232" t="s">
        <v>81</v>
      </c>
      <c r="AV114" s="13" t="s">
        <v>81</v>
      </c>
      <c r="AW114" s="13" t="s">
        <v>34</v>
      </c>
      <c r="AX114" s="13" t="s">
        <v>79</v>
      </c>
      <c r="AY114" s="232" t="s">
        <v>118</v>
      </c>
    </row>
    <row r="115" s="2" customFormat="1" ht="44.25" customHeight="1">
      <c r="A115" s="39"/>
      <c r="B115" s="40"/>
      <c r="C115" s="202" t="s">
        <v>174</v>
      </c>
      <c r="D115" s="202" t="s">
        <v>121</v>
      </c>
      <c r="E115" s="203" t="s">
        <v>175</v>
      </c>
      <c r="F115" s="204" t="s">
        <v>176</v>
      </c>
      <c r="G115" s="205" t="s">
        <v>137</v>
      </c>
      <c r="H115" s="206">
        <v>4.7999999999999998</v>
      </c>
      <c r="I115" s="207"/>
      <c r="J115" s="208">
        <f>ROUND(I115*H115,2)</f>
        <v>0</v>
      </c>
      <c r="K115" s="209"/>
      <c r="L115" s="45"/>
      <c r="M115" s="210" t="s">
        <v>19</v>
      </c>
      <c r="N115" s="211" t="s">
        <v>43</v>
      </c>
      <c r="O115" s="85"/>
      <c r="P115" s="212">
        <f>O115*H115</f>
        <v>0</v>
      </c>
      <c r="Q115" s="212">
        <v>0</v>
      </c>
      <c r="R115" s="212">
        <f>Q115*H115</f>
        <v>0</v>
      </c>
      <c r="S115" s="212">
        <v>0</v>
      </c>
      <c r="T115" s="213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4" t="s">
        <v>125</v>
      </c>
      <c r="AT115" s="214" t="s">
        <v>121</v>
      </c>
      <c r="AU115" s="214" t="s">
        <v>81</v>
      </c>
      <c r="AY115" s="18" t="s">
        <v>118</v>
      </c>
      <c r="BE115" s="215">
        <f>IF(N115="základní",J115,0)</f>
        <v>0</v>
      </c>
      <c r="BF115" s="215">
        <f>IF(N115="snížená",J115,0)</f>
        <v>0</v>
      </c>
      <c r="BG115" s="215">
        <f>IF(N115="zákl. přenesená",J115,0)</f>
        <v>0</v>
      </c>
      <c r="BH115" s="215">
        <f>IF(N115="sníž. přenesená",J115,0)</f>
        <v>0</v>
      </c>
      <c r="BI115" s="215">
        <f>IF(N115="nulová",J115,0)</f>
        <v>0</v>
      </c>
      <c r="BJ115" s="18" t="s">
        <v>79</v>
      </c>
      <c r="BK115" s="215">
        <f>ROUND(I115*H115,2)</f>
        <v>0</v>
      </c>
      <c r="BL115" s="18" t="s">
        <v>125</v>
      </c>
      <c r="BM115" s="214" t="s">
        <v>177</v>
      </c>
    </row>
    <row r="116" s="2" customFormat="1">
      <c r="A116" s="39"/>
      <c r="B116" s="40"/>
      <c r="C116" s="41"/>
      <c r="D116" s="216" t="s">
        <v>127</v>
      </c>
      <c r="E116" s="41"/>
      <c r="F116" s="217" t="s">
        <v>178</v>
      </c>
      <c r="G116" s="41"/>
      <c r="H116" s="41"/>
      <c r="I116" s="218"/>
      <c r="J116" s="41"/>
      <c r="K116" s="41"/>
      <c r="L116" s="45"/>
      <c r="M116" s="219"/>
      <c r="N116" s="220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127</v>
      </c>
      <c r="AU116" s="18" t="s">
        <v>81</v>
      </c>
    </row>
    <row r="117" s="2" customFormat="1" ht="62.7" customHeight="1">
      <c r="A117" s="39"/>
      <c r="B117" s="40"/>
      <c r="C117" s="202" t="s">
        <v>179</v>
      </c>
      <c r="D117" s="202" t="s">
        <v>121</v>
      </c>
      <c r="E117" s="203" t="s">
        <v>180</v>
      </c>
      <c r="F117" s="204" t="s">
        <v>181</v>
      </c>
      <c r="G117" s="205" t="s">
        <v>137</v>
      </c>
      <c r="H117" s="206">
        <v>53.856000000000002</v>
      </c>
      <c r="I117" s="207"/>
      <c r="J117" s="208">
        <f>ROUND(I117*H117,2)</f>
        <v>0</v>
      </c>
      <c r="K117" s="209"/>
      <c r="L117" s="45"/>
      <c r="M117" s="210" t="s">
        <v>19</v>
      </c>
      <c r="N117" s="211" t="s">
        <v>43</v>
      </c>
      <c r="O117" s="85"/>
      <c r="P117" s="212">
        <f>O117*H117</f>
        <v>0</v>
      </c>
      <c r="Q117" s="212">
        <v>0</v>
      </c>
      <c r="R117" s="212">
        <f>Q117*H117</f>
        <v>0</v>
      </c>
      <c r="S117" s="212">
        <v>0</v>
      </c>
      <c r="T117" s="213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4" t="s">
        <v>125</v>
      </c>
      <c r="AT117" s="214" t="s">
        <v>121</v>
      </c>
      <c r="AU117" s="214" t="s">
        <v>81</v>
      </c>
      <c r="AY117" s="18" t="s">
        <v>118</v>
      </c>
      <c r="BE117" s="215">
        <f>IF(N117="základní",J117,0)</f>
        <v>0</v>
      </c>
      <c r="BF117" s="215">
        <f>IF(N117="snížená",J117,0)</f>
        <v>0</v>
      </c>
      <c r="BG117" s="215">
        <f>IF(N117="zákl. přenesená",J117,0)</f>
        <v>0</v>
      </c>
      <c r="BH117" s="215">
        <f>IF(N117="sníž. přenesená",J117,0)</f>
        <v>0</v>
      </c>
      <c r="BI117" s="215">
        <f>IF(N117="nulová",J117,0)</f>
        <v>0</v>
      </c>
      <c r="BJ117" s="18" t="s">
        <v>79</v>
      </c>
      <c r="BK117" s="215">
        <f>ROUND(I117*H117,2)</f>
        <v>0</v>
      </c>
      <c r="BL117" s="18" t="s">
        <v>125</v>
      </c>
      <c r="BM117" s="214" t="s">
        <v>182</v>
      </c>
    </row>
    <row r="118" s="2" customFormat="1">
      <c r="A118" s="39"/>
      <c r="B118" s="40"/>
      <c r="C118" s="41"/>
      <c r="D118" s="216" t="s">
        <v>127</v>
      </c>
      <c r="E118" s="41"/>
      <c r="F118" s="217" t="s">
        <v>183</v>
      </c>
      <c r="G118" s="41"/>
      <c r="H118" s="41"/>
      <c r="I118" s="218"/>
      <c r="J118" s="41"/>
      <c r="K118" s="41"/>
      <c r="L118" s="45"/>
      <c r="M118" s="219"/>
      <c r="N118" s="220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127</v>
      </c>
      <c r="AU118" s="18" t="s">
        <v>81</v>
      </c>
    </row>
    <row r="119" s="13" customFormat="1">
      <c r="A119" s="13"/>
      <c r="B119" s="221"/>
      <c r="C119" s="222"/>
      <c r="D119" s="223" t="s">
        <v>129</v>
      </c>
      <c r="E119" s="224" t="s">
        <v>19</v>
      </c>
      <c r="F119" s="225" t="s">
        <v>144</v>
      </c>
      <c r="G119" s="222"/>
      <c r="H119" s="226">
        <v>3.6720000000000002</v>
      </c>
      <c r="I119" s="227"/>
      <c r="J119" s="222"/>
      <c r="K119" s="222"/>
      <c r="L119" s="228"/>
      <c r="M119" s="229"/>
      <c r="N119" s="230"/>
      <c r="O119" s="230"/>
      <c r="P119" s="230"/>
      <c r="Q119" s="230"/>
      <c r="R119" s="230"/>
      <c r="S119" s="230"/>
      <c r="T119" s="231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2" t="s">
        <v>129</v>
      </c>
      <c r="AU119" s="232" t="s">
        <v>81</v>
      </c>
      <c r="AV119" s="13" t="s">
        <v>81</v>
      </c>
      <c r="AW119" s="13" t="s">
        <v>34</v>
      </c>
      <c r="AX119" s="13" t="s">
        <v>72</v>
      </c>
      <c r="AY119" s="232" t="s">
        <v>118</v>
      </c>
    </row>
    <row r="120" s="13" customFormat="1">
      <c r="A120" s="13"/>
      <c r="B120" s="221"/>
      <c r="C120" s="222"/>
      <c r="D120" s="223" t="s">
        <v>129</v>
      </c>
      <c r="E120" s="224" t="s">
        <v>19</v>
      </c>
      <c r="F120" s="225" t="s">
        <v>139</v>
      </c>
      <c r="G120" s="222"/>
      <c r="H120" s="226">
        <v>50.183999999999998</v>
      </c>
      <c r="I120" s="227"/>
      <c r="J120" s="222"/>
      <c r="K120" s="222"/>
      <c r="L120" s="228"/>
      <c r="M120" s="229"/>
      <c r="N120" s="230"/>
      <c r="O120" s="230"/>
      <c r="P120" s="230"/>
      <c r="Q120" s="230"/>
      <c r="R120" s="230"/>
      <c r="S120" s="230"/>
      <c r="T120" s="231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2" t="s">
        <v>129</v>
      </c>
      <c r="AU120" s="232" t="s">
        <v>81</v>
      </c>
      <c r="AV120" s="13" t="s">
        <v>81</v>
      </c>
      <c r="AW120" s="13" t="s">
        <v>34</v>
      </c>
      <c r="AX120" s="13" t="s">
        <v>72</v>
      </c>
      <c r="AY120" s="232" t="s">
        <v>118</v>
      </c>
    </row>
    <row r="121" s="14" customFormat="1">
      <c r="A121" s="14"/>
      <c r="B121" s="244"/>
      <c r="C121" s="245"/>
      <c r="D121" s="223" t="s">
        <v>129</v>
      </c>
      <c r="E121" s="246" t="s">
        <v>19</v>
      </c>
      <c r="F121" s="247" t="s">
        <v>184</v>
      </c>
      <c r="G121" s="245"/>
      <c r="H121" s="248">
        <v>53.855999999999995</v>
      </c>
      <c r="I121" s="249"/>
      <c r="J121" s="245"/>
      <c r="K121" s="245"/>
      <c r="L121" s="250"/>
      <c r="M121" s="251"/>
      <c r="N121" s="252"/>
      <c r="O121" s="252"/>
      <c r="P121" s="252"/>
      <c r="Q121" s="252"/>
      <c r="R121" s="252"/>
      <c r="S121" s="252"/>
      <c r="T121" s="253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4" t="s">
        <v>129</v>
      </c>
      <c r="AU121" s="254" t="s">
        <v>81</v>
      </c>
      <c r="AV121" s="14" t="s">
        <v>125</v>
      </c>
      <c r="AW121" s="14" t="s">
        <v>34</v>
      </c>
      <c r="AX121" s="14" t="s">
        <v>79</v>
      </c>
      <c r="AY121" s="254" t="s">
        <v>118</v>
      </c>
    </row>
    <row r="122" s="2" customFormat="1" ht="66.75" customHeight="1">
      <c r="A122" s="39"/>
      <c r="B122" s="40"/>
      <c r="C122" s="202" t="s">
        <v>185</v>
      </c>
      <c r="D122" s="202" t="s">
        <v>121</v>
      </c>
      <c r="E122" s="203" t="s">
        <v>186</v>
      </c>
      <c r="F122" s="204" t="s">
        <v>187</v>
      </c>
      <c r="G122" s="205" t="s">
        <v>137</v>
      </c>
      <c r="H122" s="206">
        <v>161.56800000000001</v>
      </c>
      <c r="I122" s="207"/>
      <c r="J122" s="208">
        <f>ROUND(I122*H122,2)</f>
        <v>0</v>
      </c>
      <c r="K122" s="209"/>
      <c r="L122" s="45"/>
      <c r="M122" s="210" t="s">
        <v>19</v>
      </c>
      <c r="N122" s="211" t="s">
        <v>43</v>
      </c>
      <c r="O122" s="85"/>
      <c r="P122" s="212">
        <f>O122*H122</f>
        <v>0</v>
      </c>
      <c r="Q122" s="212">
        <v>0</v>
      </c>
      <c r="R122" s="212">
        <f>Q122*H122</f>
        <v>0</v>
      </c>
      <c r="S122" s="212">
        <v>0</v>
      </c>
      <c r="T122" s="213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4" t="s">
        <v>125</v>
      </c>
      <c r="AT122" s="214" t="s">
        <v>121</v>
      </c>
      <c r="AU122" s="214" t="s">
        <v>81</v>
      </c>
      <c r="AY122" s="18" t="s">
        <v>118</v>
      </c>
      <c r="BE122" s="215">
        <f>IF(N122="základní",J122,0)</f>
        <v>0</v>
      </c>
      <c r="BF122" s="215">
        <f>IF(N122="snížená",J122,0)</f>
        <v>0</v>
      </c>
      <c r="BG122" s="215">
        <f>IF(N122="zákl. přenesená",J122,0)</f>
        <v>0</v>
      </c>
      <c r="BH122" s="215">
        <f>IF(N122="sníž. přenesená",J122,0)</f>
        <v>0</v>
      </c>
      <c r="BI122" s="215">
        <f>IF(N122="nulová",J122,0)</f>
        <v>0</v>
      </c>
      <c r="BJ122" s="18" t="s">
        <v>79</v>
      </c>
      <c r="BK122" s="215">
        <f>ROUND(I122*H122,2)</f>
        <v>0</v>
      </c>
      <c r="BL122" s="18" t="s">
        <v>125</v>
      </c>
      <c r="BM122" s="214" t="s">
        <v>188</v>
      </c>
    </row>
    <row r="123" s="2" customFormat="1">
      <c r="A123" s="39"/>
      <c r="B123" s="40"/>
      <c r="C123" s="41"/>
      <c r="D123" s="216" t="s">
        <v>127</v>
      </c>
      <c r="E123" s="41"/>
      <c r="F123" s="217" t="s">
        <v>189</v>
      </c>
      <c r="G123" s="41"/>
      <c r="H123" s="41"/>
      <c r="I123" s="218"/>
      <c r="J123" s="41"/>
      <c r="K123" s="41"/>
      <c r="L123" s="45"/>
      <c r="M123" s="219"/>
      <c r="N123" s="220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127</v>
      </c>
      <c r="AU123" s="18" t="s">
        <v>81</v>
      </c>
    </row>
    <row r="124" s="13" customFormat="1">
      <c r="A124" s="13"/>
      <c r="B124" s="221"/>
      <c r="C124" s="222"/>
      <c r="D124" s="223" t="s">
        <v>129</v>
      </c>
      <c r="E124" s="224" t="s">
        <v>19</v>
      </c>
      <c r="F124" s="225" t="s">
        <v>144</v>
      </c>
      <c r="G124" s="222"/>
      <c r="H124" s="226">
        <v>3.6720000000000002</v>
      </c>
      <c r="I124" s="227"/>
      <c r="J124" s="222"/>
      <c r="K124" s="222"/>
      <c r="L124" s="228"/>
      <c r="M124" s="229"/>
      <c r="N124" s="230"/>
      <c r="O124" s="230"/>
      <c r="P124" s="230"/>
      <c r="Q124" s="230"/>
      <c r="R124" s="230"/>
      <c r="S124" s="230"/>
      <c r="T124" s="231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2" t="s">
        <v>129</v>
      </c>
      <c r="AU124" s="232" t="s">
        <v>81</v>
      </c>
      <c r="AV124" s="13" t="s">
        <v>81</v>
      </c>
      <c r="AW124" s="13" t="s">
        <v>34</v>
      </c>
      <c r="AX124" s="13" t="s">
        <v>72</v>
      </c>
      <c r="AY124" s="232" t="s">
        <v>118</v>
      </c>
    </row>
    <row r="125" s="13" customFormat="1">
      <c r="A125" s="13"/>
      <c r="B125" s="221"/>
      <c r="C125" s="222"/>
      <c r="D125" s="223" t="s">
        <v>129</v>
      </c>
      <c r="E125" s="224" t="s">
        <v>19</v>
      </c>
      <c r="F125" s="225" t="s">
        <v>139</v>
      </c>
      <c r="G125" s="222"/>
      <c r="H125" s="226">
        <v>50.183999999999998</v>
      </c>
      <c r="I125" s="227"/>
      <c r="J125" s="222"/>
      <c r="K125" s="222"/>
      <c r="L125" s="228"/>
      <c r="M125" s="229"/>
      <c r="N125" s="230"/>
      <c r="O125" s="230"/>
      <c r="P125" s="230"/>
      <c r="Q125" s="230"/>
      <c r="R125" s="230"/>
      <c r="S125" s="230"/>
      <c r="T125" s="23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2" t="s">
        <v>129</v>
      </c>
      <c r="AU125" s="232" t="s">
        <v>81</v>
      </c>
      <c r="AV125" s="13" t="s">
        <v>81</v>
      </c>
      <c r="AW125" s="13" t="s">
        <v>34</v>
      </c>
      <c r="AX125" s="13" t="s">
        <v>72</v>
      </c>
      <c r="AY125" s="232" t="s">
        <v>118</v>
      </c>
    </row>
    <row r="126" s="14" customFormat="1">
      <c r="A126" s="14"/>
      <c r="B126" s="244"/>
      <c r="C126" s="245"/>
      <c r="D126" s="223" t="s">
        <v>129</v>
      </c>
      <c r="E126" s="246" t="s">
        <v>19</v>
      </c>
      <c r="F126" s="247" t="s">
        <v>184</v>
      </c>
      <c r="G126" s="245"/>
      <c r="H126" s="248">
        <v>53.855999999999995</v>
      </c>
      <c r="I126" s="249"/>
      <c r="J126" s="245"/>
      <c r="K126" s="245"/>
      <c r="L126" s="250"/>
      <c r="M126" s="251"/>
      <c r="N126" s="252"/>
      <c r="O126" s="252"/>
      <c r="P126" s="252"/>
      <c r="Q126" s="252"/>
      <c r="R126" s="252"/>
      <c r="S126" s="252"/>
      <c r="T126" s="25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4" t="s">
        <v>129</v>
      </c>
      <c r="AU126" s="254" t="s">
        <v>81</v>
      </c>
      <c r="AV126" s="14" t="s">
        <v>125</v>
      </c>
      <c r="AW126" s="14" t="s">
        <v>34</v>
      </c>
      <c r="AX126" s="14" t="s">
        <v>72</v>
      </c>
      <c r="AY126" s="254" t="s">
        <v>118</v>
      </c>
    </row>
    <row r="127" s="13" customFormat="1">
      <c r="A127" s="13"/>
      <c r="B127" s="221"/>
      <c r="C127" s="222"/>
      <c r="D127" s="223" t="s">
        <v>129</v>
      </c>
      <c r="E127" s="224" t="s">
        <v>19</v>
      </c>
      <c r="F127" s="225" t="s">
        <v>190</v>
      </c>
      <c r="G127" s="222"/>
      <c r="H127" s="226">
        <v>161.56800000000001</v>
      </c>
      <c r="I127" s="227"/>
      <c r="J127" s="222"/>
      <c r="K127" s="222"/>
      <c r="L127" s="228"/>
      <c r="M127" s="229"/>
      <c r="N127" s="230"/>
      <c r="O127" s="230"/>
      <c r="P127" s="230"/>
      <c r="Q127" s="230"/>
      <c r="R127" s="230"/>
      <c r="S127" s="230"/>
      <c r="T127" s="23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2" t="s">
        <v>129</v>
      </c>
      <c r="AU127" s="232" t="s">
        <v>81</v>
      </c>
      <c r="AV127" s="13" t="s">
        <v>81</v>
      </c>
      <c r="AW127" s="13" t="s">
        <v>34</v>
      </c>
      <c r="AX127" s="13" t="s">
        <v>79</v>
      </c>
      <c r="AY127" s="232" t="s">
        <v>118</v>
      </c>
    </row>
    <row r="128" s="2" customFormat="1" ht="44.25" customHeight="1">
      <c r="A128" s="39"/>
      <c r="B128" s="40"/>
      <c r="C128" s="202" t="s">
        <v>162</v>
      </c>
      <c r="D128" s="202" t="s">
        <v>121</v>
      </c>
      <c r="E128" s="203" t="s">
        <v>191</v>
      </c>
      <c r="F128" s="204" t="s">
        <v>192</v>
      </c>
      <c r="G128" s="205" t="s">
        <v>154</v>
      </c>
      <c r="H128" s="206">
        <v>96.941000000000002</v>
      </c>
      <c r="I128" s="207"/>
      <c r="J128" s="208">
        <f>ROUND(I128*H128,2)</f>
        <v>0</v>
      </c>
      <c r="K128" s="209"/>
      <c r="L128" s="45"/>
      <c r="M128" s="210" t="s">
        <v>19</v>
      </c>
      <c r="N128" s="211" t="s">
        <v>43</v>
      </c>
      <c r="O128" s="85"/>
      <c r="P128" s="212">
        <f>O128*H128</f>
        <v>0</v>
      </c>
      <c r="Q128" s="212">
        <v>0</v>
      </c>
      <c r="R128" s="212">
        <f>Q128*H128</f>
        <v>0</v>
      </c>
      <c r="S128" s="212">
        <v>0</v>
      </c>
      <c r="T128" s="213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4" t="s">
        <v>125</v>
      </c>
      <c r="AT128" s="214" t="s">
        <v>121</v>
      </c>
      <c r="AU128" s="214" t="s">
        <v>81</v>
      </c>
      <c r="AY128" s="18" t="s">
        <v>118</v>
      </c>
      <c r="BE128" s="215">
        <f>IF(N128="základní",J128,0)</f>
        <v>0</v>
      </c>
      <c r="BF128" s="215">
        <f>IF(N128="snížená",J128,0)</f>
        <v>0</v>
      </c>
      <c r="BG128" s="215">
        <f>IF(N128="zákl. přenesená",J128,0)</f>
        <v>0</v>
      </c>
      <c r="BH128" s="215">
        <f>IF(N128="sníž. přenesená",J128,0)</f>
        <v>0</v>
      </c>
      <c r="BI128" s="215">
        <f>IF(N128="nulová",J128,0)</f>
        <v>0</v>
      </c>
      <c r="BJ128" s="18" t="s">
        <v>79</v>
      </c>
      <c r="BK128" s="215">
        <f>ROUND(I128*H128,2)</f>
        <v>0</v>
      </c>
      <c r="BL128" s="18" t="s">
        <v>125</v>
      </c>
      <c r="BM128" s="214" t="s">
        <v>193</v>
      </c>
    </row>
    <row r="129" s="2" customFormat="1">
      <c r="A129" s="39"/>
      <c r="B129" s="40"/>
      <c r="C129" s="41"/>
      <c r="D129" s="216" t="s">
        <v>127</v>
      </c>
      <c r="E129" s="41"/>
      <c r="F129" s="217" t="s">
        <v>194</v>
      </c>
      <c r="G129" s="41"/>
      <c r="H129" s="41"/>
      <c r="I129" s="218"/>
      <c r="J129" s="41"/>
      <c r="K129" s="41"/>
      <c r="L129" s="45"/>
      <c r="M129" s="219"/>
      <c r="N129" s="220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127</v>
      </c>
      <c r="AU129" s="18" t="s">
        <v>81</v>
      </c>
    </row>
    <row r="130" s="13" customFormat="1">
      <c r="A130" s="13"/>
      <c r="B130" s="221"/>
      <c r="C130" s="222"/>
      <c r="D130" s="223" t="s">
        <v>129</v>
      </c>
      <c r="E130" s="224" t="s">
        <v>19</v>
      </c>
      <c r="F130" s="225" t="s">
        <v>195</v>
      </c>
      <c r="G130" s="222"/>
      <c r="H130" s="226">
        <v>96.941000000000002</v>
      </c>
      <c r="I130" s="227"/>
      <c r="J130" s="222"/>
      <c r="K130" s="222"/>
      <c r="L130" s="228"/>
      <c r="M130" s="229"/>
      <c r="N130" s="230"/>
      <c r="O130" s="230"/>
      <c r="P130" s="230"/>
      <c r="Q130" s="230"/>
      <c r="R130" s="230"/>
      <c r="S130" s="230"/>
      <c r="T130" s="23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2" t="s">
        <v>129</v>
      </c>
      <c r="AU130" s="232" t="s">
        <v>81</v>
      </c>
      <c r="AV130" s="13" t="s">
        <v>81</v>
      </c>
      <c r="AW130" s="13" t="s">
        <v>34</v>
      </c>
      <c r="AX130" s="13" t="s">
        <v>79</v>
      </c>
      <c r="AY130" s="232" t="s">
        <v>118</v>
      </c>
    </row>
    <row r="131" s="2" customFormat="1" ht="66.75" customHeight="1">
      <c r="A131" s="39"/>
      <c r="B131" s="40"/>
      <c r="C131" s="202" t="s">
        <v>196</v>
      </c>
      <c r="D131" s="202" t="s">
        <v>121</v>
      </c>
      <c r="E131" s="203" t="s">
        <v>197</v>
      </c>
      <c r="F131" s="204" t="s">
        <v>198</v>
      </c>
      <c r="G131" s="205" t="s">
        <v>137</v>
      </c>
      <c r="H131" s="206">
        <v>9.2400000000000002</v>
      </c>
      <c r="I131" s="207"/>
      <c r="J131" s="208">
        <f>ROUND(I131*H131,2)</f>
        <v>0</v>
      </c>
      <c r="K131" s="209"/>
      <c r="L131" s="45"/>
      <c r="M131" s="210" t="s">
        <v>19</v>
      </c>
      <c r="N131" s="211" t="s">
        <v>43</v>
      </c>
      <c r="O131" s="85"/>
      <c r="P131" s="212">
        <f>O131*H131</f>
        <v>0</v>
      </c>
      <c r="Q131" s="212">
        <v>0</v>
      </c>
      <c r="R131" s="212">
        <f>Q131*H131</f>
        <v>0</v>
      </c>
      <c r="S131" s="212">
        <v>0</v>
      </c>
      <c r="T131" s="213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4" t="s">
        <v>125</v>
      </c>
      <c r="AT131" s="214" t="s">
        <v>121</v>
      </c>
      <c r="AU131" s="214" t="s">
        <v>81</v>
      </c>
      <c r="AY131" s="18" t="s">
        <v>118</v>
      </c>
      <c r="BE131" s="215">
        <f>IF(N131="základní",J131,0)</f>
        <v>0</v>
      </c>
      <c r="BF131" s="215">
        <f>IF(N131="snížená",J131,0)</f>
        <v>0</v>
      </c>
      <c r="BG131" s="215">
        <f>IF(N131="zákl. přenesená",J131,0)</f>
        <v>0</v>
      </c>
      <c r="BH131" s="215">
        <f>IF(N131="sníž. přenesená",J131,0)</f>
        <v>0</v>
      </c>
      <c r="BI131" s="215">
        <f>IF(N131="nulová",J131,0)</f>
        <v>0</v>
      </c>
      <c r="BJ131" s="18" t="s">
        <v>79</v>
      </c>
      <c r="BK131" s="215">
        <f>ROUND(I131*H131,2)</f>
        <v>0</v>
      </c>
      <c r="BL131" s="18" t="s">
        <v>125</v>
      </c>
      <c r="BM131" s="214" t="s">
        <v>199</v>
      </c>
    </row>
    <row r="132" s="2" customFormat="1">
      <c r="A132" s="39"/>
      <c r="B132" s="40"/>
      <c r="C132" s="41"/>
      <c r="D132" s="216" t="s">
        <v>127</v>
      </c>
      <c r="E132" s="41"/>
      <c r="F132" s="217" t="s">
        <v>200</v>
      </c>
      <c r="G132" s="41"/>
      <c r="H132" s="41"/>
      <c r="I132" s="218"/>
      <c r="J132" s="41"/>
      <c r="K132" s="41"/>
      <c r="L132" s="45"/>
      <c r="M132" s="219"/>
      <c r="N132" s="220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127</v>
      </c>
      <c r="AU132" s="18" t="s">
        <v>81</v>
      </c>
    </row>
    <row r="133" s="13" customFormat="1">
      <c r="A133" s="13"/>
      <c r="B133" s="221"/>
      <c r="C133" s="222"/>
      <c r="D133" s="223" t="s">
        <v>129</v>
      </c>
      <c r="E133" s="224" t="s">
        <v>19</v>
      </c>
      <c r="F133" s="225" t="s">
        <v>201</v>
      </c>
      <c r="G133" s="222"/>
      <c r="H133" s="226">
        <v>9.2400000000000002</v>
      </c>
      <c r="I133" s="227"/>
      <c r="J133" s="222"/>
      <c r="K133" s="222"/>
      <c r="L133" s="228"/>
      <c r="M133" s="229"/>
      <c r="N133" s="230"/>
      <c r="O133" s="230"/>
      <c r="P133" s="230"/>
      <c r="Q133" s="230"/>
      <c r="R133" s="230"/>
      <c r="S133" s="230"/>
      <c r="T133" s="23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2" t="s">
        <v>129</v>
      </c>
      <c r="AU133" s="232" t="s">
        <v>81</v>
      </c>
      <c r="AV133" s="13" t="s">
        <v>81</v>
      </c>
      <c r="AW133" s="13" t="s">
        <v>34</v>
      </c>
      <c r="AX133" s="13" t="s">
        <v>79</v>
      </c>
      <c r="AY133" s="232" t="s">
        <v>118</v>
      </c>
    </row>
    <row r="134" s="2" customFormat="1" ht="16.5" customHeight="1">
      <c r="A134" s="39"/>
      <c r="B134" s="40"/>
      <c r="C134" s="233" t="s">
        <v>202</v>
      </c>
      <c r="D134" s="233" t="s">
        <v>151</v>
      </c>
      <c r="E134" s="234" t="s">
        <v>203</v>
      </c>
      <c r="F134" s="235" t="s">
        <v>204</v>
      </c>
      <c r="G134" s="236" t="s">
        <v>154</v>
      </c>
      <c r="H134" s="237">
        <v>16.632000000000001</v>
      </c>
      <c r="I134" s="238"/>
      <c r="J134" s="239">
        <f>ROUND(I134*H134,2)</f>
        <v>0</v>
      </c>
      <c r="K134" s="240"/>
      <c r="L134" s="241"/>
      <c r="M134" s="242" t="s">
        <v>19</v>
      </c>
      <c r="N134" s="243" t="s">
        <v>43</v>
      </c>
      <c r="O134" s="85"/>
      <c r="P134" s="212">
        <f>O134*H134</f>
        <v>0</v>
      </c>
      <c r="Q134" s="212">
        <v>1</v>
      </c>
      <c r="R134" s="212">
        <f>Q134*H134</f>
        <v>16.632000000000001</v>
      </c>
      <c r="S134" s="212">
        <v>0</v>
      </c>
      <c r="T134" s="213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4" t="s">
        <v>155</v>
      </c>
      <c r="AT134" s="214" t="s">
        <v>151</v>
      </c>
      <c r="AU134" s="214" t="s">
        <v>81</v>
      </c>
      <c r="AY134" s="18" t="s">
        <v>118</v>
      </c>
      <c r="BE134" s="215">
        <f>IF(N134="základní",J134,0)</f>
        <v>0</v>
      </c>
      <c r="BF134" s="215">
        <f>IF(N134="snížená",J134,0)</f>
        <v>0</v>
      </c>
      <c r="BG134" s="215">
        <f>IF(N134="zákl. přenesená",J134,0)</f>
        <v>0</v>
      </c>
      <c r="BH134" s="215">
        <f>IF(N134="sníž. přenesená",J134,0)</f>
        <v>0</v>
      </c>
      <c r="BI134" s="215">
        <f>IF(N134="nulová",J134,0)</f>
        <v>0</v>
      </c>
      <c r="BJ134" s="18" t="s">
        <v>79</v>
      </c>
      <c r="BK134" s="215">
        <f>ROUND(I134*H134,2)</f>
        <v>0</v>
      </c>
      <c r="BL134" s="18" t="s">
        <v>125</v>
      </c>
      <c r="BM134" s="214" t="s">
        <v>205</v>
      </c>
    </row>
    <row r="135" s="13" customFormat="1">
      <c r="A135" s="13"/>
      <c r="B135" s="221"/>
      <c r="C135" s="222"/>
      <c r="D135" s="223" t="s">
        <v>129</v>
      </c>
      <c r="E135" s="224" t="s">
        <v>19</v>
      </c>
      <c r="F135" s="225" t="s">
        <v>206</v>
      </c>
      <c r="G135" s="222"/>
      <c r="H135" s="226">
        <v>16.632000000000001</v>
      </c>
      <c r="I135" s="227"/>
      <c r="J135" s="222"/>
      <c r="K135" s="222"/>
      <c r="L135" s="228"/>
      <c r="M135" s="229"/>
      <c r="N135" s="230"/>
      <c r="O135" s="230"/>
      <c r="P135" s="230"/>
      <c r="Q135" s="230"/>
      <c r="R135" s="230"/>
      <c r="S135" s="230"/>
      <c r="T135" s="23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2" t="s">
        <v>129</v>
      </c>
      <c r="AU135" s="232" t="s">
        <v>81</v>
      </c>
      <c r="AV135" s="13" t="s">
        <v>81</v>
      </c>
      <c r="AW135" s="13" t="s">
        <v>34</v>
      </c>
      <c r="AX135" s="13" t="s">
        <v>79</v>
      </c>
      <c r="AY135" s="232" t="s">
        <v>118</v>
      </c>
    </row>
    <row r="136" s="12" customFormat="1" ht="22.8" customHeight="1">
      <c r="A136" s="12"/>
      <c r="B136" s="186"/>
      <c r="C136" s="187"/>
      <c r="D136" s="188" t="s">
        <v>71</v>
      </c>
      <c r="E136" s="200" t="s">
        <v>81</v>
      </c>
      <c r="F136" s="200" t="s">
        <v>207</v>
      </c>
      <c r="G136" s="187"/>
      <c r="H136" s="187"/>
      <c r="I136" s="190"/>
      <c r="J136" s="201">
        <f>BK136</f>
        <v>0</v>
      </c>
      <c r="K136" s="187"/>
      <c r="L136" s="192"/>
      <c r="M136" s="193"/>
      <c r="N136" s="194"/>
      <c r="O136" s="194"/>
      <c r="P136" s="195">
        <f>SUM(P137:P152)</f>
        <v>0</v>
      </c>
      <c r="Q136" s="194"/>
      <c r="R136" s="195">
        <f>SUM(R137:R152)</f>
        <v>22.620769100000004</v>
      </c>
      <c r="S136" s="194"/>
      <c r="T136" s="196">
        <f>SUM(T137:T152)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97" t="s">
        <v>79</v>
      </c>
      <c r="AT136" s="198" t="s">
        <v>71</v>
      </c>
      <c r="AU136" s="198" t="s">
        <v>79</v>
      </c>
      <c r="AY136" s="197" t="s">
        <v>118</v>
      </c>
      <c r="BK136" s="199">
        <f>SUM(BK137:BK152)</f>
        <v>0</v>
      </c>
    </row>
    <row r="137" s="2" customFormat="1" ht="66.75" customHeight="1">
      <c r="A137" s="39"/>
      <c r="B137" s="40"/>
      <c r="C137" s="202" t="s">
        <v>208</v>
      </c>
      <c r="D137" s="202" t="s">
        <v>121</v>
      </c>
      <c r="E137" s="203" t="s">
        <v>209</v>
      </c>
      <c r="F137" s="204" t="s">
        <v>210</v>
      </c>
      <c r="G137" s="205" t="s">
        <v>147</v>
      </c>
      <c r="H137" s="206">
        <v>31.100000000000001</v>
      </c>
      <c r="I137" s="207"/>
      <c r="J137" s="208">
        <f>ROUND(I137*H137,2)</f>
        <v>0</v>
      </c>
      <c r="K137" s="209"/>
      <c r="L137" s="45"/>
      <c r="M137" s="210" t="s">
        <v>19</v>
      </c>
      <c r="N137" s="211" t="s">
        <v>43</v>
      </c>
      <c r="O137" s="85"/>
      <c r="P137" s="212">
        <f>O137*H137</f>
        <v>0</v>
      </c>
      <c r="Q137" s="212">
        <v>0.20449000000000001</v>
      </c>
      <c r="R137" s="212">
        <f>Q137*H137</f>
        <v>6.3596390000000005</v>
      </c>
      <c r="S137" s="212">
        <v>0</v>
      </c>
      <c r="T137" s="213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4" t="s">
        <v>125</v>
      </c>
      <c r="AT137" s="214" t="s">
        <v>121</v>
      </c>
      <c r="AU137" s="214" t="s">
        <v>81</v>
      </c>
      <c r="AY137" s="18" t="s">
        <v>118</v>
      </c>
      <c r="BE137" s="215">
        <f>IF(N137="základní",J137,0)</f>
        <v>0</v>
      </c>
      <c r="BF137" s="215">
        <f>IF(N137="snížená",J137,0)</f>
        <v>0</v>
      </c>
      <c r="BG137" s="215">
        <f>IF(N137="zákl. přenesená",J137,0)</f>
        <v>0</v>
      </c>
      <c r="BH137" s="215">
        <f>IF(N137="sníž. přenesená",J137,0)</f>
        <v>0</v>
      </c>
      <c r="BI137" s="215">
        <f>IF(N137="nulová",J137,0)</f>
        <v>0</v>
      </c>
      <c r="BJ137" s="18" t="s">
        <v>79</v>
      </c>
      <c r="BK137" s="215">
        <f>ROUND(I137*H137,2)</f>
        <v>0</v>
      </c>
      <c r="BL137" s="18" t="s">
        <v>125</v>
      </c>
      <c r="BM137" s="214" t="s">
        <v>211</v>
      </c>
    </row>
    <row r="138" s="2" customFormat="1">
      <c r="A138" s="39"/>
      <c r="B138" s="40"/>
      <c r="C138" s="41"/>
      <c r="D138" s="216" t="s">
        <v>127</v>
      </c>
      <c r="E138" s="41"/>
      <c r="F138" s="217" t="s">
        <v>212</v>
      </c>
      <c r="G138" s="41"/>
      <c r="H138" s="41"/>
      <c r="I138" s="218"/>
      <c r="J138" s="41"/>
      <c r="K138" s="41"/>
      <c r="L138" s="45"/>
      <c r="M138" s="219"/>
      <c r="N138" s="220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127</v>
      </c>
      <c r="AU138" s="18" t="s">
        <v>81</v>
      </c>
    </row>
    <row r="139" s="13" customFormat="1">
      <c r="A139" s="13"/>
      <c r="B139" s="221"/>
      <c r="C139" s="222"/>
      <c r="D139" s="223" t="s">
        <v>129</v>
      </c>
      <c r="E139" s="224" t="s">
        <v>19</v>
      </c>
      <c r="F139" s="225" t="s">
        <v>213</v>
      </c>
      <c r="G139" s="222"/>
      <c r="H139" s="226">
        <v>31.100000000000001</v>
      </c>
      <c r="I139" s="227"/>
      <c r="J139" s="222"/>
      <c r="K139" s="222"/>
      <c r="L139" s="228"/>
      <c r="M139" s="229"/>
      <c r="N139" s="230"/>
      <c r="O139" s="230"/>
      <c r="P139" s="230"/>
      <c r="Q139" s="230"/>
      <c r="R139" s="230"/>
      <c r="S139" s="230"/>
      <c r="T139" s="23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2" t="s">
        <v>129</v>
      </c>
      <c r="AU139" s="232" t="s">
        <v>81</v>
      </c>
      <c r="AV139" s="13" t="s">
        <v>81</v>
      </c>
      <c r="AW139" s="13" t="s">
        <v>34</v>
      </c>
      <c r="AX139" s="13" t="s">
        <v>79</v>
      </c>
      <c r="AY139" s="232" t="s">
        <v>118</v>
      </c>
    </row>
    <row r="140" s="2" customFormat="1" ht="37.8" customHeight="1">
      <c r="A140" s="39"/>
      <c r="B140" s="40"/>
      <c r="C140" s="202" t="s">
        <v>155</v>
      </c>
      <c r="D140" s="202" t="s">
        <v>121</v>
      </c>
      <c r="E140" s="203" t="s">
        <v>214</v>
      </c>
      <c r="F140" s="204" t="s">
        <v>215</v>
      </c>
      <c r="G140" s="205" t="s">
        <v>147</v>
      </c>
      <c r="H140" s="206">
        <v>50</v>
      </c>
      <c r="I140" s="207"/>
      <c r="J140" s="208">
        <f>ROUND(I140*H140,2)</f>
        <v>0</v>
      </c>
      <c r="K140" s="209"/>
      <c r="L140" s="45"/>
      <c r="M140" s="210" t="s">
        <v>19</v>
      </c>
      <c r="N140" s="211" t="s">
        <v>43</v>
      </c>
      <c r="O140" s="85"/>
      <c r="P140" s="212">
        <f>O140*H140</f>
        <v>0</v>
      </c>
      <c r="Q140" s="212">
        <v>3.0000000000000001E-05</v>
      </c>
      <c r="R140" s="212">
        <f>Q140*H140</f>
        <v>0.0015</v>
      </c>
      <c r="S140" s="212">
        <v>0</v>
      </c>
      <c r="T140" s="213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4" t="s">
        <v>125</v>
      </c>
      <c r="AT140" s="214" t="s">
        <v>121</v>
      </c>
      <c r="AU140" s="214" t="s">
        <v>81</v>
      </c>
      <c r="AY140" s="18" t="s">
        <v>118</v>
      </c>
      <c r="BE140" s="215">
        <f>IF(N140="základní",J140,0)</f>
        <v>0</v>
      </c>
      <c r="BF140" s="215">
        <f>IF(N140="snížená",J140,0)</f>
        <v>0</v>
      </c>
      <c r="BG140" s="215">
        <f>IF(N140="zákl. přenesená",J140,0)</f>
        <v>0</v>
      </c>
      <c r="BH140" s="215">
        <f>IF(N140="sníž. přenesená",J140,0)</f>
        <v>0</v>
      </c>
      <c r="BI140" s="215">
        <f>IF(N140="nulová",J140,0)</f>
        <v>0</v>
      </c>
      <c r="BJ140" s="18" t="s">
        <v>79</v>
      </c>
      <c r="BK140" s="215">
        <f>ROUND(I140*H140,2)</f>
        <v>0</v>
      </c>
      <c r="BL140" s="18" t="s">
        <v>125</v>
      </c>
      <c r="BM140" s="214" t="s">
        <v>216</v>
      </c>
    </row>
    <row r="141" s="2" customFormat="1" ht="24.15" customHeight="1">
      <c r="A141" s="39"/>
      <c r="B141" s="40"/>
      <c r="C141" s="202" t="s">
        <v>217</v>
      </c>
      <c r="D141" s="202" t="s">
        <v>121</v>
      </c>
      <c r="E141" s="203" t="s">
        <v>218</v>
      </c>
      <c r="F141" s="204" t="s">
        <v>219</v>
      </c>
      <c r="G141" s="205" t="s">
        <v>137</v>
      </c>
      <c r="H141" s="206">
        <v>6.4059999999999997</v>
      </c>
      <c r="I141" s="207"/>
      <c r="J141" s="208">
        <f>ROUND(I141*H141,2)</f>
        <v>0</v>
      </c>
      <c r="K141" s="209"/>
      <c r="L141" s="45"/>
      <c r="M141" s="210" t="s">
        <v>19</v>
      </c>
      <c r="N141" s="211" t="s">
        <v>43</v>
      </c>
      <c r="O141" s="85"/>
      <c r="P141" s="212">
        <f>O141*H141</f>
        <v>0</v>
      </c>
      <c r="Q141" s="212">
        <v>2.4746100000000002</v>
      </c>
      <c r="R141" s="212">
        <f>Q141*H141</f>
        <v>15.85235166</v>
      </c>
      <c r="S141" s="212">
        <v>0</v>
      </c>
      <c r="T141" s="213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4" t="s">
        <v>125</v>
      </c>
      <c r="AT141" s="214" t="s">
        <v>121</v>
      </c>
      <c r="AU141" s="214" t="s">
        <v>81</v>
      </c>
      <c r="AY141" s="18" t="s">
        <v>118</v>
      </c>
      <c r="BE141" s="215">
        <f>IF(N141="základní",J141,0)</f>
        <v>0</v>
      </c>
      <c r="BF141" s="215">
        <f>IF(N141="snížená",J141,0)</f>
        <v>0</v>
      </c>
      <c r="BG141" s="215">
        <f>IF(N141="zákl. přenesená",J141,0)</f>
        <v>0</v>
      </c>
      <c r="BH141" s="215">
        <f>IF(N141="sníž. přenesená",J141,0)</f>
        <v>0</v>
      </c>
      <c r="BI141" s="215">
        <f>IF(N141="nulová",J141,0)</f>
        <v>0</v>
      </c>
      <c r="BJ141" s="18" t="s">
        <v>79</v>
      </c>
      <c r="BK141" s="215">
        <f>ROUND(I141*H141,2)</f>
        <v>0</v>
      </c>
      <c r="BL141" s="18" t="s">
        <v>125</v>
      </c>
      <c r="BM141" s="214" t="s">
        <v>220</v>
      </c>
    </row>
    <row r="142" s="13" customFormat="1">
      <c r="A142" s="13"/>
      <c r="B142" s="221"/>
      <c r="C142" s="222"/>
      <c r="D142" s="223" t="s">
        <v>129</v>
      </c>
      <c r="E142" s="224" t="s">
        <v>19</v>
      </c>
      <c r="F142" s="225" t="s">
        <v>221</v>
      </c>
      <c r="G142" s="222"/>
      <c r="H142" s="226">
        <v>6.4059999999999997</v>
      </c>
      <c r="I142" s="227"/>
      <c r="J142" s="222"/>
      <c r="K142" s="222"/>
      <c r="L142" s="228"/>
      <c r="M142" s="229"/>
      <c r="N142" s="230"/>
      <c r="O142" s="230"/>
      <c r="P142" s="230"/>
      <c r="Q142" s="230"/>
      <c r="R142" s="230"/>
      <c r="S142" s="230"/>
      <c r="T142" s="23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2" t="s">
        <v>129</v>
      </c>
      <c r="AU142" s="232" t="s">
        <v>81</v>
      </c>
      <c r="AV142" s="13" t="s">
        <v>81</v>
      </c>
      <c r="AW142" s="13" t="s">
        <v>34</v>
      </c>
      <c r="AX142" s="13" t="s">
        <v>79</v>
      </c>
      <c r="AY142" s="232" t="s">
        <v>118</v>
      </c>
    </row>
    <row r="143" s="2" customFormat="1" ht="16.5" customHeight="1">
      <c r="A143" s="39"/>
      <c r="B143" s="40"/>
      <c r="C143" s="202" t="s">
        <v>222</v>
      </c>
      <c r="D143" s="202" t="s">
        <v>121</v>
      </c>
      <c r="E143" s="203" t="s">
        <v>223</v>
      </c>
      <c r="F143" s="204" t="s">
        <v>224</v>
      </c>
      <c r="G143" s="205" t="s">
        <v>124</v>
      </c>
      <c r="H143" s="206">
        <v>16.559999999999999</v>
      </c>
      <c r="I143" s="207"/>
      <c r="J143" s="208">
        <f>ROUND(I143*H143,2)</f>
        <v>0</v>
      </c>
      <c r="K143" s="209"/>
      <c r="L143" s="45"/>
      <c r="M143" s="210" t="s">
        <v>19</v>
      </c>
      <c r="N143" s="211" t="s">
        <v>43</v>
      </c>
      <c r="O143" s="85"/>
      <c r="P143" s="212">
        <f>O143*H143</f>
        <v>0</v>
      </c>
      <c r="Q143" s="212">
        <v>0.0026900000000000001</v>
      </c>
      <c r="R143" s="212">
        <f>Q143*H143</f>
        <v>0.0445464</v>
      </c>
      <c r="S143" s="212">
        <v>0</v>
      </c>
      <c r="T143" s="213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4" t="s">
        <v>125</v>
      </c>
      <c r="AT143" s="214" t="s">
        <v>121</v>
      </c>
      <c r="AU143" s="214" t="s">
        <v>81</v>
      </c>
      <c r="AY143" s="18" t="s">
        <v>118</v>
      </c>
      <c r="BE143" s="215">
        <f>IF(N143="základní",J143,0)</f>
        <v>0</v>
      </c>
      <c r="BF143" s="215">
        <f>IF(N143="snížená",J143,0)</f>
        <v>0</v>
      </c>
      <c r="BG143" s="215">
        <f>IF(N143="zákl. přenesená",J143,0)</f>
        <v>0</v>
      </c>
      <c r="BH143" s="215">
        <f>IF(N143="sníž. přenesená",J143,0)</f>
        <v>0</v>
      </c>
      <c r="BI143" s="215">
        <f>IF(N143="nulová",J143,0)</f>
        <v>0</v>
      </c>
      <c r="BJ143" s="18" t="s">
        <v>79</v>
      </c>
      <c r="BK143" s="215">
        <f>ROUND(I143*H143,2)</f>
        <v>0</v>
      </c>
      <c r="BL143" s="18" t="s">
        <v>125</v>
      </c>
      <c r="BM143" s="214" t="s">
        <v>225</v>
      </c>
    </row>
    <row r="144" s="13" customFormat="1">
      <c r="A144" s="13"/>
      <c r="B144" s="221"/>
      <c r="C144" s="222"/>
      <c r="D144" s="223" t="s">
        <v>129</v>
      </c>
      <c r="E144" s="224" t="s">
        <v>19</v>
      </c>
      <c r="F144" s="225" t="s">
        <v>226</v>
      </c>
      <c r="G144" s="222"/>
      <c r="H144" s="226">
        <v>16.559999999999999</v>
      </c>
      <c r="I144" s="227"/>
      <c r="J144" s="222"/>
      <c r="K144" s="222"/>
      <c r="L144" s="228"/>
      <c r="M144" s="229"/>
      <c r="N144" s="230"/>
      <c r="O144" s="230"/>
      <c r="P144" s="230"/>
      <c r="Q144" s="230"/>
      <c r="R144" s="230"/>
      <c r="S144" s="230"/>
      <c r="T144" s="23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2" t="s">
        <v>129</v>
      </c>
      <c r="AU144" s="232" t="s">
        <v>81</v>
      </c>
      <c r="AV144" s="13" t="s">
        <v>81</v>
      </c>
      <c r="AW144" s="13" t="s">
        <v>34</v>
      </c>
      <c r="AX144" s="13" t="s">
        <v>79</v>
      </c>
      <c r="AY144" s="232" t="s">
        <v>118</v>
      </c>
    </row>
    <row r="145" s="2" customFormat="1" ht="16.5" customHeight="1">
      <c r="A145" s="39"/>
      <c r="B145" s="40"/>
      <c r="C145" s="202" t="s">
        <v>227</v>
      </c>
      <c r="D145" s="202" t="s">
        <v>121</v>
      </c>
      <c r="E145" s="203" t="s">
        <v>228</v>
      </c>
      <c r="F145" s="204" t="s">
        <v>229</v>
      </c>
      <c r="G145" s="205" t="s">
        <v>124</v>
      </c>
      <c r="H145" s="206">
        <v>16.559999999999999</v>
      </c>
      <c r="I145" s="207"/>
      <c r="J145" s="208">
        <f>ROUND(I145*H145,2)</f>
        <v>0</v>
      </c>
      <c r="K145" s="209"/>
      <c r="L145" s="45"/>
      <c r="M145" s="210" t="s">
        <v>19</v>
      </c>
      <c r="N145" s="211" t="s">
        <v>43</v>
      </c>
      <c r="O145" s="85"/>
      <c r="P145" s="212">
        <f>O145*H145</f>
        <v>0</v>
      </c>
      <c r="Q145" s="212">
        <v>0</v>
      </c>
      <c r="R145" s="212">
        <f>Q145*H145</f>
        <v>0</v>
      </c>
      <c r="S145" s="212">
        <v>0</v>
      </c>
      <c r="T145" s="213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4" t="s">
        <v>125</v>
      </c>
      <c r="AT145" s="214" t="s">
        <v>121</v>
      </c>
      <c r="AU145" s="214" t="s">
        <v>81</v>
      </c>
      <c r="AY145" s="18" t="s">
        <v>118</v>
      </c>
      <c r="BE145" s="215">
        <f>IF(N145="základní",J145,0)</f>
        <v>0</v>
      </c>
      <c r="BF145" s="215">
        <f>IF(N145="snížená",J145,0)</f>
        <v>0</v>
      </c>
      <c r="BG145" s="215">
        <f>IF(N145="zákl. přenesená",J145,0)</f>
        <v>0</v>
      </c>
      <c r="BH145" s="215">
        <f>IF(N145="sníž. přenesená",J145,0)</f>
        <v>0</v>
      </c>
      <c r="BI145" s="215">
        <f>IF(N145="nulová",J145,0)</f>
        <v>0</v>
      </c>
      <c r="BJ145" s="18" t="s">
        <v>79</v>
      </c>
      <c r="BK145" s="215">
        <f>ROUND(I145*H145,2)</f>
        <v>0</v>
      </c>
      <c r="BL145" s="18" t="s">
        <v>125</v>
      </c>
      <c r="BM145" s="214" t="s">
        <v>230</v>
      </c>
    </row>
    <row r="146" s="2" customFormat="1" ht="24.15" customHeight="1">
      <c r="A146" s="39"/>
      <c r="B146" s="40"/>
      <c r="C146" s="202" t="s">
        <v>231</v>
      </c>
      <c r="D146" s="202" t="s">
        <v>121</v>
      </c>
      <c r="E146" s="203" t="s">
        <v>232</v>
      </c>
      <c r="F146" s="204" t="s">
        <v>233</v>
      </c>
      <c r="G146" s="205" t="s">
        <v>154</v>
      </c>
      <c r="H146" s="206">
        <v>0.34200000000000003</v>
      </c>
      <c r="I146" s="207"/>
      <c r="J146" s="208">
        <f>ROUND(I146*H146,2)</f>
        <v>0</v>
      </c>
      <c r="K146" s="209"/>
      <c r="L146" s="45"/>
      <c r="M146" s="210" t="s">
        <v>19</v>
      </c>
      <c r="N146" s="211" t="s">
        <v>43</v>
      </c>
      <c r="O146" s="85"/>
      <c r="P146" s="212">
        <f>O146*H146</f>
        <v>0</v>
      </c>
      <c r="Q146" s="212">
        <v>1.0606199999999999</v>
      </c>
      <c r="R146" s="212">
        <f>Q146*H146</f>
        <v>0.36273203999999998</v>
      </c>
      <c r="S146" s="212">
        <v>0</v>
      </c>
      <c r="T146" s="213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4" t="s">
        <v>125</v>
      </c>
      <c r="AT146" s="214" t="s">
        <v>121</v>
      </c>
      <c r="AU146" s="214" t="s">
        <v>81</v>
      </c>
      <c r="AY146" s="18" t="s">
        <v>118</v>
      </c>
      <c r="BE146" s="215">
        <f>IF(N146="základní",J146,0)</f>
        <v>0</v>
      </c>
      <c r="BF146" s="215">
        <f>IF(N146="snížená",J146,0)</f>
        <v>0</v>
      </c>
      <c r="BG146" s="215">
        <f>IF(N146="zákl. přenesená",J146,0)</f>
        <v>0</v>
      </c>
      <c r="BH146" s="215">
        <f>IF(N146="sníž. přenesená",J146,0)</f>
        <v>0</v>
      </c>
      <c r="BI146" s="215">
        <f>IF(N146="nulová",J146,0)</f>
        <v>0</v>
      </c>
      <c r="BJ146" s="18" t="s">
        <v>79</v>
      </c>
      <c r="BK146" s="215">
        <f>ROUND(I146*H146,2)</f>
        <v>0</v>
      </c>
      <c r="BL146" s="18" t="s">
        <v>125</v>
      </c>
      <c r="BM146" s="214" t="s">
        <v>234</v>
      </c>
    </row>
    <row r="147" s="15" customFormat="1">
      <c r="A147" s="15"/>
      <c r="B147" s="255"/>
      <c r="C147" s="256"/>
      <c r="D147" s="223" t="s">
        <v>129</v>
      </c>
      <c r="E147" s="257" t="s">
        <v>19</v>
      </c>
      <c r="F147" s="258" t="s">
        <v>235</v>
      </c>
      <c r="G147" s="256"/>
      <c r="H147" s="257" t="s">
        <v>19</v>
      </c>
      <c r="I147" s="259"/>
      <c r="J147" s="256"/>
      <c r="K147" s="256"/>
      <c r="L147" s="260"/>
      <c r="M147" s="261"/>
      <c r="N147" s="262"/>
      <c r="O147" s="262"/>
      <c r="P147" s="262"/>
      <c r="Q147" s="262"/>
      <c r="R147" s="262"/>
      <c r="S147" s="262"/>
      <c r="T147" s="263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4" t="s">
        <v>129</v>
      </c>
      <c r="AU147" s="264" t="s">
        <v>81</v>
      </c>
      <c r="AV147" s="15" t="s">
        <v>79</v>
      </c>
      <c r="AW147" s="15" t="s">
        <v>34</v>
      </c>
      <c r="AX147" s="15" t="s">
        <v>72</v>
      </c>
      <c r="AY147" s="264" t="s">
        <v>118</v>
      </c>
    </row>
    <row r="148" s="13" customFormat="1">
      <c r="A148" s="13"/>
      <c r="B148" s="221"/>
      <c r="C148" s="222"/>
      <c r="D148" s="223" t="s">
        <v>129</v>
      </c>
      <c r="E148" s="224" t="s">
        <v>19</v>
      </c>
      <c r="F148" s="225" t="s">
        <v>236</v>
      </c>
      <c r="G148" s="222"/>
      <c r="H148" s="226">
        <v>0.055</v>
      </c>
      <c r="I148" s="227"/>
      <c r="J148" s="222"/>
      <c r="K148" s="222"/>
      <c r="L148" s="228"/>
      <c r="M148" s="229"/>
      <c r="N148" s="230"/>
      <c r="O148" s="230"/>
      <c r="P148" s="230"/>
      <c r="Q148" s="230"/>
      <c r="R148" s="230"/>
      <c r="S148" s="230"/>
      <c r="T148" s="23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2" t="s">
        <v>129</v>
      </c>
      <c r="AU148" s="232" t="s">
        <v>81</v>
      </c>
      <c r="AV148" s="13" t="s">
        <v>81</v>
      </c>
      <c r="AW148" s="13" t="s">
        <v>34</v>
      </c>
      <c r="AX148" s="13" t="s">
        <v>72</v>
      </c>
      <c r="AY148" s="232" t="s">
        <v>118</v>
      </c>
    </row>
    <row r="149" s="13" customFormat="1">
      <c r="A149" s="13"/>
      <c r="B149" s="221"/>
      <c r="C149" s="222"/>
      <c r="D149" s="223" t="s">
        <v>129</v>
      </c>
      <c r="E149" s="224" t="s">
        <v>19</v>
      </c>
      <c r="F149" s="225" t="s">
        <v>237</v>
      </c>
      <c r="G149" s="222"/>
      <c r="H149" s="226">
        <v>0.057000000000000002</v>
      </c>
      <c r="I149" s="227"/>
      <c r="J149" s="222"/>
      <c r="K149" s="222"/>
      <c r="L149" s="228"/>
      <c r="M149" s="229"/>
      <c r="N149" s="230"/>
      <c r="O149" s="230"/>
      <c r="P149" s="230"/>
      <c r="Q149" s="230"/>
      <c r="R149" s="230"/>
      <c r="S149" s="230"/>
      <c r="T149" s="23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2" t="s">
        <v>129</v>
      </c>
      <c r="AU149" s="232" t="s">
        <v>81</v>
      </c>
      <c r="AV149" s="13" t="s">
        <v>81</v>
      </c>
      <c r="AW149" s="13" t="s">
        <v>34</v>
      </c>
      <c r="AX149" s="13" t="s">
        <v>72</v>
      </c>
      <c r="AY149" s="232" t="s">
        <v>118</v>
      </c>
    </row>
    <row r="150" s="15" customFormat="1">
      <c r="A150" s="15"/>
      <c r="B150" s="255"/>
      <c r="C150" s="256"/>
      <c r="D150" s="223" t="s">
        <v>129</v>
      </c>
      <c r="E150" s="257" t="s">
        <v>19</v>
      </c>
      <c r="F150" s="258" t="s">
        <v>238</v>
      </c>
      <c r="G150" s="256"/>
      <c r="H150" s="257" t="s">
        <v>19</v>
      </c>
      <c r="I150" s="259"/>
      <c r="J150" s="256"/>
      <c r="K150" s="256"/>
      <c r="L150" s="260"/>
      <c r="M150" s="261"/>
      <c r="N150" s="262"/>
      <c r="O150" s="262"/>
      <c r="P150" s="262"/>
      <c r="Q150" s="262"/>
      <c r="R150" s="262"/>
      <c r="S150" s="262"/>
      <c r="T150" s="263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4" t="s">
        <v>129</v>
      </c>
      <c r="AU150" s="264" t="s">
        <v>81</v>
      </c>
      <c r="AV150" s="15" t="s">
        <v>79</v>
      </c>
      <c r="AW150" s="15" t="s">
        <v>34</v>
      </c>
      <c r="AX150" s="15" t="s">
        <v>72</v>
      </c>
      <c r="AY150" s="264" t="s">
        <v>118</v>
      </c>
    </row>
    <row r="151" s="13" customFormat="1">
      <c r="A151" s="13"/>
      <c r="B151" s="221"/>
      <c r="C151" s="222"/>
      <c r="D151" s="223" t="s">
        <v>129</v>
      </c>
      <c r="E151" s="224" t="s">
        <v>19</v>
      </c>
      <c r="F151" s="225" t="s">
        <v>239</v>
      </c>
      <c r="G151" s="222"/>
      <c r="H151" s="226">
        <v>0.23000000000000001</v>
      </c>
      <c r="I151" s="227"/>
      <c r="J151" s="222"/>
      <c r="K151" s="222"/>
      <c r="L151" s="228"/>
      <c r="M151" s="229"/>
      <c r="N151" s="230"/>
      <c r="O151" s="230"/>
      <c r="P151" s="230"/>
      <c r="Q151" s="230"/>
      <c r="R151" s="230"/>
      <c r="S151" s="230"/>
      <c r="T151" s="23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2" t="s">
        <v>129</v>
      </c>
      <c r="AU151" s="232" t="s">
        <v>81</v>
      </c>
      <c r="AV151" s="13" t="s">
        <v>81</v>
      </c>
      <c r="AW151" s="13" t="s">
        <v>34</v>
      </c>
      <c r="AX151" s="13" t="s">
        <v>72</v>
      </c>
      <c r="AY151" s="232" t="s">
        <v>118</v>
      </c>
    </row>
    <row r="152" s="14" customFormat="1">
      <c r="A152" s="14"/>
      <c r="B152" s="244"/>
      <c r="C152" s="245"/>
      <c r="D152" s="223" t="s">
        <v>129</v>
      </c>
      <c r="E152" s="246" t="s">
        <v>19</v>
      </c>
      <c r="F152" s="247" t="s">
        <v>184</v>
      </c>
      <c r="G152" s="245"/>
      <c r="H152" s="248">
        <v>0.34200000000000003</v>
      </c>
      <c r="I152" s="249"/>
      <c r="J152" s="245"/>
      <c r="K152" s="245"/>
      <c r="L152" s="250"/>
      <c r="M152" s="251"/>
      <c r="N152" s="252"/>
      <c r="O152" s="252"/>
      <c r="P152" s="252"/>
      <c r="Q152" s="252"/>
      <c r="R152" s="252"/>
      <c r="S152" s="252"/>
      <c r="T152" s="253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4" t="s">
        <v>129</v>
      </c>
      <c r="AU152" s="254" t="s">
        <v>81</v>
      </c>
      <c r="AV152" s="14" t="s">
        <v>125</v>
      </c>
      <c r="AW152" s="14" t="s">
        <v>34</v>
      </c>
      <c r="AX152" s="14" t="s">
        <v>79</v>
      </c>
      <c r="AY152" s="254" t="s">
        <v>118</v>
      </c>
    </row>
    <row r="153" s="12" customFormat="1" ht="22.8" customHeight="1">
      <c r="A153" s="12"/>
      <c r="B153" s="186"/>
      <c r="C153" s="187"/>
      <c r="D153" s="188" t="s">
        <v>71</v>
      </c>
      <c r="E153" s="200" t="s">
        <v>140</v>
      </c>
      <c r="F153" s="200" t="s">
        <v>240</v>
      </c>
      <c r="G153" s="187"/>
      <c r="H153" s="187"/>
      <c r="I153" s="190"/>
      <c r="J153" s="201">
        <f>BK153</f>
        <v>0</v>
      </c>
      <c r="K153" s="187"/>
      <c r="L153" s="192"/>
      <c r="M153" s="193"/>
      <c r="N153" s="194"/>
      <c r="O153" s="194"/>
      <c r="P153" s="195">
        <f>SUM(P154:P170)</f>
        <v>0</v>
      </c>
      <c r="Q153" s="194"/>
      <c r="R153" s="195">
        <f>SUM(R154:R170)</f>
        <v>26.417532889999997</v>
      </c>
      <c r="S153" s="194"/>
      <c r="T153" s="196">
        <f>SUM(T154:T170)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97" t="s">
        <v>79</v>
      </c>
      <c r="AT153" s="198" t="s">
        <v>71</v>
      </c>
      <c r="AU153" s="198" t="s">
        <v>79</v>
      </c>
      <c r="AY153" s="197" t="s">
        <v>118</v>
      </c>
      <c r="BK153" s="199">
        <f>SUM(BK154:BK170)</f>
        <v>0</v>
      </c>
    </row>
    <row r="154" s="2" customFormat="1" ht="24.15" customHeight="1">
      <c r="A154" s="39"/>
      <c r="B154" s="40"/>
      <c r="C154" s="202" t="s">
        <v>241</v>
      </c>
      <c r="D154" s="202" t="s">
        <v>121</v>
      </c>
      <c r="E154" s="203" t="s">
        <v>242</v>
      </c>
      <c r="F154" s="204" t="s">
        <v>243</v>
      </c>
      <c r="G154" s="205" t="s">
        <v>137</v>
      </c>
      <c r="H154" s="206">
        <v>1.6319999999999999</v>
      </c>
      <c r="I154" s="207"/>
      <c r="J154" s="208">
        <f>ROUND(I154*H154,2)</f>
        <v>0</v>
      </c>
      <c r="K154" s="209"/>
      <c r="L154" s="45"/>
      <c r="M154" s="210" t="s">
        <v>19</v>
      </c>
      <c r="N154" s="211" t="s">
        <v>43</v>
      </c>
      <c r="O154" s="85"/>
      <c r="P154" s="212">
        <f>O154*H154</f>
        <v>0</v>
      </c>
      <c r="Q154" s="212">
        <v>0</v>
      </c>
      <c r="R154" s="212">
        <f>Q154*H154</f>
        <v>0</v>
      </c>
      <c r="S154" s="212">
        <v>0</v>
      </c>
      <c r="T154" s="213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4" t="s">
        <v>125</v>
      </c>
      <c r="AT154" s="214" t="s">
        <v>121</v>
      </c>
      <c r="AU154" s="214" t="s">
        <v>81</v>
      </c>
      <c r="AY154" s="18" t="s">
        <v>118</v>
      </c>
      <c r="BE154" s="215">
        <f>IF(N154="základní",J154,0)</f>
        <v>0</v>
      </c>
      <c r="BF154" s="215">
        <f>IF(N154="snížená",J154,0)</f>
        <v>0</v>
      </c>
      <c r="BG154" s="215">
        <f>IF(N154="zákl. přenesená",J154,0)</f>
        <v>0</v>
      </c>
      <c r="BH154" s="215">
        <f>IF(N154="sníž. přenesená",J154,0)</f>
        <v>0</v>
      </c>
      <c r="BI154" s="215">
        <f>IF(N154="nulová",J154,0)</f>
        <v>0</v>
      </c>
      <c r="BJ154" s="18" t="s">
        <v>79</v>
      </c>
      <c r="BK154" s="215">
        <f>ROUND(I154*H154,2)</f>
        <v>0</v>
      </c>
      <c r="BL154" s="18" t="s">
        <v>125</v>
      </c>
      <c r="BM154" s="214" t="s">
        <v>244</v>
      </c>
    </row>
    <row r="155" s="13" customFormat="1">
      <c r="A155" s="13"/>
      <c r="B155" s="221"/>
      <c r="C155" s="222"/>
      <c r="D155" s="223" t="s">
        <v>129</v>
      </c>
      <c r="E155" s="224" t="s">
        <v>19</v>
      </c>
      <c r="F155" s="225" t="s">
        <v>245</v>
      </c>
      <c r="G155" s="222"/>
      <c r="H155" s="226">
        <v>1.6319999999999999</v>
      </c>
      <c r="I155" s="227"/>
      <c r="J155" s="222"/>
      <c r="K155" s="222"/>
      <c r="L155" s="228"/>
      <c r="M155" s="229"/>
      <c r="N155" s="230"/>
      <c r="O155" s="230"/>
      <c r="P155" s="230"/>
      <c r="Q155" s="230"/>
      <c r="R155" s="230"/>
      <c r="S155" s="230"/>
      <c r="T155" s="23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2" t="s">
        <v>129</v>
      </c>
      <c r="AU155" s="232" t="s">
        <v>81</v>
      </c>
      <c r="AV155" s="13" t="s">
        <v>81</v>
      </c>
      <c r="AW155" s="13" t="s">
        <v>34</v>
      </c>
      <c r="AX155" s="13" t="s">
        <v>79</v>
      </c>
      <c r="AY155" s="232" t="s">
        <v>118</v>
      </c>
    </row>
    <row r="156" s="2" customFormat="1" ht="33" customHeight="1">
      <c r="A156" s="39"/>
      <c r="B156" s="40"/>
      <c r="C156" s="202" t="s">
        <v>246</v>
      </c>
      <c r="D156" s="202" t="s">
        <v>121</v>
      </c>
      <c r="E156" s="203" t="s">
        <v>247</v>
      </c>
      <c r="F156" s="204" t="s">
        <v>248</v>
      </c>
      <c r="G156" s="205" t="s">
        <v>124</v>
      </c>
      <c r="H156" s="206">
        <v>19.800000000000001</v>
      </c>
      <c r="I156" s="207"/>
      <c r="J156" s="208">
        <f>ROUND(I156*H156,2)</f>
        <v>0</v>
      </c>
      <c r="K156" s="209"/>
      <c r="L156" s="45"/>
      <c r="M156" s="210" t="s">
        <v>19</v>
      </c>
      <c r="N156" s="211" t="s">
        <v>43</v>
      </c>
      <c r="O156" s="85"/>
      <c r="P156" s="212">
        <f>O156*H156</f>
        <v>0</v>
      </c>
      <c r="Q156" s="212">
        <v>0.025190000000000001</v>
      </c>
      <c r="R156" s="212">
        <f>Q156*H156</f>
        <v>0.49876200000000004</v>
      </c>
      <c r="S156" s="212">
        <v>0</v>
      </c>
      <c r="T156" s="213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4" t="s">
        <v>125</v>
      </c>
      <c r="AT156" s="214" t="s">
        <v>121</v>
      </c>
      <c r="AU156" s="214" t="s">
        <v>81</v>
      </c>
      <c r="AY156" s="18" t="s">
        <v>118</v>
      </c>
      <c r="BE156" s="215">
        <f>IF(N156="základní",J156,0)</f>
        <v>0</v>
      </c>
      <c r="BF156" s="215">
        <f>IF(N156="snížená",J156,0)</f>
        <v>0</v>
      </c>
      <c r="BG156" s="215">
        <f>IF(N156="zákl. přenesená",J156,0)</f>
        <v>0</v>
      </c>
      <c r="BH156" s="215">
        <f>IF(N156="sníž. přenesená",J156,0)</f>
        <v>0</v>
      </c>
      <c r="BI156" s="215">
        <f>IF(N156="nulová",J156,0)</f>
        <v>0</v>
      </c>
      <c r="BJ156" s="18" t="s">
        <v>79</v>
      </c>
      <c r="BK156" s="215">
        <f>ROUND(I156*H156,2)</f>
        <v>0</v>
      </c>
      <c r="BL156" s="18" t="s">
        <v>125</v>
      </c>
      <c r="BM156" s="214" t="s">
        <v>249</v>
      </c>
    </row>
    <row r="157" s="13" customFormat="1">
      <c r="A157" s="13"/>
      <c r="B157" s="221"/>
      <c r="C157" s="222"/>
      <c r="D157" s="223" t="s">
        <v>129</v>
      </c>
      <c r="E157" s="224" t="s">
        <v>19</v>
      </c>
      <c r="F157" s="225" t="s">
        <v>250</v>
      </c>
      <c r="G157" s="222"/>
      <c r="H157" s="226">
        <v>19.399999999999999</v>
      </c>
      <c r="I157" s="227"/>
      <c r="J157" s="222"/>
      <c r="K157" s="222"/>
      <c r="L157" s="228"/>
      <c r="M157" s="229"/>
      <c r="N157" s="230"/>
      <c r="O157" s="230"/>
      <c r="P157" s="230"/>
      <c r="Q157" s="230"/>
      <c r="R157" s="230"/>
      <c r="S157" s="230"/>
      <c r="T157" s="23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2" t="s">
        <v>129</v>
      </c>
      <c r="AU157" s="232" t="s">
        <v>81</v>
      </c>
      <c r="AV157" s="13" t="s">
        <v>81</v>
      </c>
      <c r="AW157" s="13" t="s">
        <v>34</v>
      </c>
      <c r="AX157" s="13" t="s">
        <v>72</v>
      </c>
      <c r="AY157" s="232" t="s">
        <v>118</v>
      </c>
    </row>
    <row r="158" s="13" customFormat="1">
      <c r="A158" s="13"/>
      <c r="B158" s="221"/>
      <c r="C158" s="222"/>
      <c r="D158" s="223" t="s">
        <v>129</v>
      </c>
      <c r="E158" s="224" t="s">
        <v>19</v>
      </c>
      <c r="F158" s="225" t="s">
        <v>251</v>
      </c>
      <c r="G158" s="222"/>
      <c r="H158" s="226">
        <v>0.40000000000000002</v>
      </c>
      <c r="I158" s="227"/>
      <c r="J158" s="222"/>
      <c r="K158" s="222"/>
      <c r="L158" s="228"/>
      <c r="M158" s="229"/>
      <c r="N158" s="230"/>
      <c r="O158" s="230"/>
      <c r="P158" s="230"/>
      <c r="Q158" s="230"/>
      <c r="R158" s="230"/>
      <c r="S158" s="230"/>
      <c r="T158" s="23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2" t="s">
        <v>129</v>
      </c>
      <c r="AU158" s="232" t="s">
        <v>81</v>
      </c>
      <c r="AV158" s="13" t="s">
        <v>81</v>
      </c>
      <c r="AW158" s="13" t="s">
        <v>34</v>
      </c>
      <c r="AX158" s="13" t="s">
        <v>72</v>
      </c>
      <c r="AY158" s="232" t="s">
        <v>118</v>
      </c>
    </row>
    <row r="159" s="14" customFormat="1">
      <c r="A159" s="14"/>
      <c r="B159" s="244"/>
      <c r="C159" s="245"/>
      <c r="D159" s="223" t="s">
        <v>129</v>
      </c>
      <c r="E159" s="246" t="s">
        <v>19</v>
      </c>
      <c r="F159" s="247" t="s">
        <v>184</v>
      </c>
      <c r="G159" s="245"/>
      <c r="H159" s="248">
        <v>19.799999999999997</v>
      </c>
      <c r="I159" s="249"/>
      <c r="J159" s="245"/>
      <c r="K159" s="245"/>
      <c r="L159" s="250"/>
      <c r="M159" s="251"/>
      <c r="N159" s="252"/>
      <c r="O159" s="252"/>
      <c r="P159" s="252"/>
      <c r="Q159" s="252"/>
      <c r="R159" s="252"/>
      <c r="S159" s="252"/>
      <c r="T159" s="25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4" t="s">
        <v>129</v>
      </c>
      <c r="AU159" s="254" t="s">
        <v>81</v>
      </c>
      <c r="AV159" s="14" t="s">
        <v>125</v>
      </c>
      <c r="AW159" s="14" t="s">
        <v>34</v>
      </c>
      <c r="AX159" s="14" t="s">
        <v>79</v>
      </c>
      <c r="AY159" s="254" t="s">
        <v>118</v>
      </c>
    </row>
    <row r="160" s="2" customFormat="1" ht="37.8" customHeight="1">
      <c r="A160" s="39"/>
      <c r="B160" s="40"/>
      <c r="C160" s="202" t="s">
        <v>252</v>
      </c>
      <c r="D160" s="202" t="s">
        <v>121</v>
      </c>
      <c r="E160" s="203" t="s">
        <v>253</v>
      </c>
      <c r="F160" s="204" t="s">
        <v>254</v>
      </c>
      <c r="G160" s="205" t="s">
        <v>124</v>
      </c>
      <c r="H160" s="206">
        <v>19.800000000000001</v>
      </c>
      <c r="I160" s="207"/>
      <c r="J160" s="208">
        <f>ROUND(I160*H160,2)</f>
        <v>0</v>
      </c>
      <c r="K160" s="209"/>
      <c r="L160" s="45"/>
      <c r="M160" s="210" t="s">
        <v>19</v>
      </c>
      <c r="N160" s="211" t="s">
        <v>43</v>
      </c>
      <c r="O160" s="85"/>
      <c r="P160" s="212">
        <f>O160*H160</f>
        <v>0</v>
      </c>
      <c r="Q160" s="212">
        <v>0</v>
      </c>
      <c r="R160" s="212">
        <f>Q160*H160</f>
        <v>0</v>
      </c>
      <c r="S160" s="212">
        <v>0</v>
      </c>
      <c r="T160" s="213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4" t="s">
        <v>125</v>
      </c>
      <c r="AT160" s="214" t="s">
        <v>121</v>
      </c>
      <c r="AU160" s="214" t="s">
        <v>81</v>
      </c>
      <c r="AY160" s="18" t="s">
        <v>118</v>
      </c>
      <c r="BE160" s="215">
        <f>IF(N160="základní",J160,0)</f>
        <v>0</v>
      </c>
      <c r="BF160" s="215">
        <f>IF(N160="snížená",J160,0)</f>
        <v>0</v>
      </c>
      <c r="BG160" s="215">
        <f>IF(N160="zákl. přenesená",J160,0)</f>
        <v>0</v>
      </c>
      <c r="BH160" s="215">
        <f>IF(N160="sníž. přenesená",J160,0)</f>
        <v>0</v>
      </c>
      <c r="BI160" s="215">
        <f>IF(N160="nulová",J160,0)</f>
        <v>0</v>
      </c>
      <c r="BJ160" s="18" t="s">
        <v>79</v>
      </c>
      <c r="BK160" s="215">
        <f>ROUND(I160*H160,2)</f>
        <v>0</v>
      </c>
      <c r="BL160" s="18" t="s">
        <v>125</v>
      </c>
      <c r="BM160" s="214" t="s">
        <v>255</v>
      </c>
    </row>
    <row r="161" s="2" customFormat="1" ht="24.15" customHeight="1">
      <c r="A161" s="39"/>
      <c r="B161" s="40"/>
      <c r="C161" s="202" t="s">
        <v>256</v>
      </c>
      <c r="D161" s="202" t="s">
        <v>121</v>
      </c>
      <c r="E161" s="203" t="s">
        <v>257</v>
      </c>
      <c r="F161" s="204" t="s">
        <v>258</v>
      </c>
      <c r="G161" s="205" t="s">
        <v>154</v>
      </c>
      <c r="H161" s="206">
        <v>0.105</v>
      </c>
      <c r="I161" s="207"/>
      <c r="J161" s="208">
        <f>ROUND(I161*H161,2)</f>
        <v>0</v>
      </c>
      <c r="K161" s="209"/>
      <c r="L161" s="45"/>
      <c r="M161" s="210" t="s">
        <v>19</v>
      </c>
      <c r="N161" s="211" t="s">
        <v>43</v>
      </c>
      <c r="O161" s="85"/>
      <c r="P161" s="212">
        <f>O161*H161</f>
        <v>0</v>
      </c>
      <c r="Q161" s="212">
        <v>1.04741</v>
      </c>
      <c r="R161" s="212">
        <f>Q161*H161</f>
        <v>0.10997804999999999</v>
      </c>
      <c r="S161" s="212">
        <v>0</v>
      </c>
      <c r="T161" s="213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4" t="s">
        <v>125</v>
      </c>
      <c r="AT161" s="214" t="s">
        <v>121</v>
      </c>
      <c r="AU161" s="214" t="s">
        <v>81</v>
      </c>
      <c r="AY161" s="18" t="s">
        <v>118</v>
      </c>
      <c r="BE161" s="215">
        <f>IF(N161="základní",J161,0)</f>
        <v>0</v>
      </c>
      <c r="BF161" s="215">
        <f>IF(N161="snížená",J161,0)</f>
        <v>0</v>
      </c>
      <c r="BG161" s="215">
        <f>IF(N161="zákl. přenesená",J161,0)</f>
        <v>0</v>
      </c>
      <c r="BH161" s="215">
        <f>IF(N161="sníž. přenesená",J161,0)</f>
        <v>0</v>
      </c>
      <c r="BI161" s="215">
        <f>IF(N161="nulová",J161,0)</f>
        <v>0</v>
      </c>
      <c r="BJ161" s="18" t="s">
        <v>79</v>
      </c>
      <c r="BK161" s="215">
        <f>ROUND(I161*H161,2)</f>
        <v>0</v>
      </c>
      <c r="BL161" s="18" t="s">
        <v>125</v>
      </c>
      <c r="BM161" s="214" t="s">
        <v>259</v>
      </c>
    </row>
    <row r="162" s="15" customFormat="1">
      <c r="A162" s="15"/>
      <c r="B162" s="255"/>
      <c r="C162" s="256"/>
      <c r="D162" s="223" t="s">
        <v>129</v>
      </c>
      <c r="E162" s="257" t="s">
        <v>19</v>
      </c>
      <c r="F162" s="258" t="s">
        <v>235</v>
      </c>
      <c r="G162" s="256"/>
      <c r="H162" s="257" t="s">
        <v>19</v>
      </c>
      <c r="I162" s="259"/>
      <c r="J162" s="256"/>
      <c r="K162" s="256"/>
      <c r="L162" s="260"/>
      <c r="M162" s="261"/>
      <c r="N162" s="262"/>
      <c r="O162" s="262"/>
      <c r="P162" s="262"/>
      <c r="Q162" s="262"/>
      <c r="R162" s="262"/>
      <c r="S162" s="262"/>
      <c r="T162" s="263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4" t="s">
        <v>129</v>
      </c>
      <c r="AU162" s="264" t="s">
        <v>81</v>
      </c>
      <c r="AV162" s="15" t="s">
        <v>79</v>
      </c>
      <c r="AW162" s="15" t="s">
        <v>34</v>
      </c>
      <c r="AX162" s="15" t="s">
        <v>72</v>
      </c>
      <c r="AY162" s="264" t="s">
        <v>118</v>
      </c>
    </row>
    <row r="163" s="13" customFormat="1">
      <c r="A163" s="13"/>
      <c r="B163" s="221"/>
      <c r="C163" s="222"/>
      <c r="D163" s="223" t="s">
        <v>129</v>
      </c>
      <c r="E163" s="224" t="s">
        <v>19</v>
      </c>
      <c r="F163" s="225" t="s">
        <v>260</v>
      </c>
      <c r="G163" s="222"/>
      <c r="H163" s="226">
        <v>0.032000000000000001</v>
      </c>
      <c r="I163" s="227"/>
      <c r="J163" s="222"/>
      <c r="K163" s="222"/>
      <c r="L163" s="228"/>
      <c r="M163" s="229"/>
      <c r="N163" s="230"/>
      <c r="O163" s="230"/>
      <c r="P163" s="230"/>
      <c r="Q163" s="230"/>
      <c r="R163" s="230"/>
      <c r="S163" s="230"/>
      <c r="T163" s="23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2" t="s">
        <v>129</v>
      </c>
      <c r="AU163" s="232" t="s">
        <v>81</v>
      </c>
      <c r="AV163" s="13" t="s">
        <v>81</v>
      </c>
      <c r="AW163" s="13" t="s">
        <v>34</v>
      </c>
      <c r="AX163" s="13" t="s">
        <v>72</v>
      </c>
      <c r="AY163" s="232" t="s">
        <v>118</v>
      </c>
    </row>
    <row r="164" s="15" customFormat="1">
      <c r="A164" s="15"/>
      <c r="B164" s="255"/>
      <c r="C164" s="256"/>
      <c r="D164" s="223" t="s">
        <v>129</v>
      </c>
      <c r="E164" s="257" t="s">
        <v>19</v>
      </c>
      <c r="F164" s="258" t="s">
        <v>238</v>
      </c>
      <c r="G164" s="256"/>
      <c r="H164" s="257" t="s">
        <v>19</v>
      </c>
      <c r="I164" s="259"/>
      <c r="J164" s="256"/>
      <c r="K164" s="256"/>
      <c r="L164" s="260"/>
      <c r="M164" s="261"/>
      <c r="N164" s="262"/>
      <c r="O164" s="262"/>
      <c r="P164" s="262"/>
      <c r="Q164" s="262"/>
      <c r="R164" s="262"/>
      <c r="S164" s="262"/>
      <c r="T164" s="263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64" t="s">
        <v>129</v>
      </c>
      <c r="AU164" s="264" t="s">
        <v>81</v>
      </c>
      <c r="AV164" s="15" t="s">
        <v>79</v>
      </c>
      <c r="AW164" s="15" t="s">
        <v>34</v>
      </c>
      <c r="AX164" s="15" t="s">
        <v>72</v>
      </c>
      <c r="AY164" s="264" t="s">
        <v>118</v>
      </c>
    </row>
    <row r="165" s="13" customFormat="1">
      <c r="A165" s="13"/>
      <c r="B165" s="221"/>
      <c r="C165" s="222"/>
      <c r="D165" s="223" t="s">
        <v>129</v>
      </c>
      <c r="E165" s="224" t="s">
        <v>19</v>
      </c>
      <c r="F165" s="225" t="s">
        <v>261</v>
      </c>
      <c r="G165" s="222"/>
      <c r="H165" s="226">
        <v>0.072999999999999995</v>
      </c>
      <c r="I165" s="227"/>
      <c r="J165" s="222"/>
      <c r="K165" s="222"/>
      <c r="L165" s="228"/>
      <c r="M165" s="229"/>
      <c r="N165" s="230"/>
      <c r="O165" s="230"/>
      <c r="P165" s="230"/>
      <c r="Q165" s="230"/>
      <c r="R165" s="230"/>
      <c r="S165" s="230"/>
      <c r="T165" s="23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2" t="s">
        <v>129</v>
      </c>
      <c r="AU165" s="232" t="s">
        <v>81</v>
      </c>
      <c r="AV165" s="13" t="s">
        <v>81</v>
      </c>
      <c r="AW165" s="13" t="s">
        <v>34</v>
      </c>
      <c r="AX165" s="13" t="s">
        <v>72</v>
      </c>
      <c r="AY165" s="232" t="s">
        <v>118</v>
      </c>
    </row>
    <row r="166" s="14" customFormat="1">
      <c r="A166" s="14"/>
      <c r="B166" s="244"/>
      <c r="C166" s="245"/>
      <c r="D166" s="223" t="s">
        <v>129</v>
      </c>
      <c r="E166" s="246" t="s">
        <v>19</v>
      </c>
      <c r="F166" s="247" t="s">
        <v>184</v>
      </c>
      <c r="G166" s="245"/>
      <c r="H166" s="248">
        <v>0.105</v>
      </c>
      <c r="I166" s="249"/>
      <c r="J166" s="245"/>
      <c r="K166" s="245"/>
      <c r="L166" s="250"/>
      <c r="M166" s="251"/>
      <c r="N166" s="252"/>
      <c r="O166" s="252"/>
      <c r="P166" s="252"/>
      <c r="Q166" s="252"/>
      <c r="R166" s="252"/>
      <c r="S166" s="252"/>
      <c r="T166" s="25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4" t="s">
        <v>129</v>
      </c>
      <c r="AU166" s="254" t="s">
        <v>81</v>
      </c>
      <c r="AV166" s="14" t="s">
        <v>125</v>
      </c>
      <c r="AW166" s="14" t="s">
        <v>34</v>
      </c>
      <c r="AX166" s="14" t="s">
        <v>79</v>
      </c>
      <c r="AY166" s="254" t="s">
        <v>118</v>
      </c>
    </row>
    <row r="167" s="2" customFormat="1" ht="90" customHeight="1">
      <c r="A167" s="39"/>
      <c r="B167" s="40"/>
      <c r="C167" s="202" t="s">
        <v>262</v>
      </c>
      <c r="D167" s="202" t="s">
        <v>121</v>
      </c>
      <c r="E167" s="203" t="s">
        <v>263</v>
      </c>
      <c r="F167" s="204" t="s">
        <v>264</v>
      </c>
      <c r="G167" s="205" t="s">
        <v>137</v>
      </c>
      <c r="H167" s="206">
        <v>6.6909999999999998</v>
      </c>
      <c r="I167" s="207"/>
      <c r="J167" s="208">
        <f>ROUND(I167*H167,2)</f>
        <v>0</v>
      </c>
      <c r="K167" s="209"/>
      <c r="L167" s="45"/>
      <c r="M167" s="210" t="s">
        <v>19</v>
      </c>
      <c r="N167" s="211" t="s">
        <v>43</v>
      </c>
      <c r="O167" s="85"/>
      <c r="P167" s="212">
        <f>O167*H167</f>
        <v>0</v>
      </c>
      <c r="Q167" s="212">
        <v>3.85724</v>
      </c>
      <c r="R167" s="212">
        <f>Q167*H167</f>
        <v>25.808792839999999</v>
      </c>
      <c r="S167" s="212">
        <v>0</v>
      </c>
      <c r="T167" s="213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4" t="s">
        <v>125</v>
      </c>
      <c r="AT167" s="214" t="s">
        <v>121</v>
      </c>
      <c r="AU167" s="214" t="s">
        <v>81</v>
      </c>
      <c r="AY167" s="18" t="s">
        <v>118</v>
      </c>
      <c r="BE167" s="215">
        <f>IF(N167="základní",J167,0)</f>
        <v>0</v>
      </c>
      <c r="BF167" s="215">
        <f>IF(N167="snížená",J167,0)</f>
        <v>0</v>
      </c>
      <c r="BG167" s="215">
        <f>IF(N167="zákl. přenesená",J167,0)</f>
        <v>0</v>
      </c>
      <c r="BH167" s="215">
        <f>IF(N167="sníž. přenesená",J167,0)</f>
        <v>0</v>
      </c>
      <c r="BI167" s="215">
        <f>IF(N167="nulová",J167,0)</f>
        <v>0</v>
      </c>
      <c r="BJ167" s="18" t="s">
        <v>79</v>
      </c>
      <c r="BK167" s="215">
        <f>ROUND(I167*H167,2)</f>
        <v>0</v>
      </c>
      <c r="BL167" s="18" t="s">
        <v>125</v>
      </c>
      <c r="BM167" s="214" t="s">
        <v>265</v>
      </c>
    </row>
    <row r="168" s="13" customFormat="1">
      <c r="A168" s="13"/>
      <c r="B168" s="221"/>
      <c r="C168" s="222"/>
      <c r="D168" s="223" t="s">
        <v>129</v>
      </c>
      <c r="E168" s="224" t="s">
        <v>19</v>
      </c>
      <c r="F168" s="225" t="s">
        <v>266</v>
      </c>
      <c r="G168" s="222"/>
      <c r="H168" s="226">
        <v>6.6909999999999998</v>
      </c>
      <c r="I168" s="227"/>
      <c r="J168" s="222"/>
      <c r="K168" s="222"/>
      <c r="L168" s="228"/>
      <c r="M168" s="229"/>
      <c r="N168" s="230"/>
      <c r="O168" s="230"/>
      <c r="P168" s="230"/>
      <c r="Q168" s="230"/>
      <c r="R168" s="230"/>
      <c r="S168" s="230"/>
      <c r="T168" s="23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2" t="s">
        <v>129</v>
      </c>
      <c r="AU168" s="232" t="s">
        <v>81</v>
      </c>
      <c r="AV168" s="13" t="s">
        <v>81</v>
      </c>
      <c r="AW168" s="13" t="s">
        <v>34</v>
      </c>
      <c r="AX168" s="13" t="s">
        <v>79</v>
      </c>
      <c r="AY168" s="232" t="s">
        <v>118</v>
      </c>
    </row>
    <row r="169" s="2" customFormat="1" ht="24.15" customHeight="1">
      <c r="A169" s="39"/>
      <c r="B169" s="40"/>
      <c r="C169" s="202" t="s">
        <v>267</v>
      </c>
      <c r="D169" s="202" t="s">
        <v>121</v>
      </c>
      <c r="E169" s="203" t="s">
        <v>268</v>
      </c>
      <c r="F169" s="204" t="s">
        <v>269</v>
      </c>
      <c r="G169" s="205" t="s">
        <v>137</v>
      </c>
      <c r="H169" s="206">
        <v>8.9760000000000009</v>
      </c>
      <c r="I169" s="207"/>
      <c r="J169" s="208">
        <f>ROUND(I169*H169,2)</f>
        <v>0</v>
      </c>
      <c r="K169" s="209"/>
      <c r="L169" s="45"/>
      <c r="M169" s="210" t="s">
        <v>19</v>
      </c>
      <c r="N169" s="211" t="s">
        <v>43</v>
      </c>
      <c r="O169" s="85"/>
      <c r="P169" s="212">
        <f>O169*H169</f>
        <v>0</v>
      </c>
      <c r="Q169" s="212">
        <v>0</v>
      </c>
      <c r="R169" s="212">
        <f>Q169*H169</f>
        <v>0</v>
      </c>
      <c r="S169" s="212">
        <v>0</v>
      </c>
      <c r="T169" s="213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4" t="s">
        <v>125</v>
      </c>
      <c r="AT169" s="214" t="s">
        <v>121</v>
      </c>
      <c r="AU169" s="214" t="s">
        <v>81</v>
      </c>
      <c r="AY169" s="18" t="s">
        <v>118</v>
      </c>
      <c r="BE169" s="215">
        <f>IF(N169="základní",J169,0)</f>
        <v>0</v>
      </c>
      <c r="BF169" s="215">
        <f>IF(N169="snížená",J169,0)</f>
        <v>0</v>
      </c>
      <c r="BG169" s="215">
        <f>IF(N169="zákl. přenesená",J169,0)</f>
        <v>0</v>
      </c>
      <c r="BH169" s="215">
        <f>IF(N169="sníž. přenesená",J169,0)</f>
        <v>0</v>
      </c>
      <c r="BI169" s="215">
        <f>IF(N169="nulová",J169,0)</f>
        <v>0</v>
      </c>
      <c r="BJ169" s="18" t="s">
        <v>79</v>
      </c>
      <c r="BK169" s="215">
        <f>ROUND(I169*H169,2)</f>
        <v>0</v>
      </c>
      <c r="BL169" s="18" t="s">
        <v>125</v>
      </c>
      <c r="BM169" s="214" t="s">
        <v>270</v>
      </c>
    </row>
    <row r="170" s="13" customFormat="1">
      <c r="A170" s="13"/>
      <c r="B170" s="221"/>
      <c r="C170" s="222"/>
      <c r="D170" s="223" t="s">
        <v>129</v>
      </c>
      <c r="E170" s="224" t="s">
        <v>19</v>
      </c>
      <c r="F170" s="225" t="s">
        <v>271</v>
      </c>
      <c r="G170" s="222"/>
      <c r="H170" s="226">
        <v>8.9760000000000009</v>
      </c>
      <c r="I170" s="227"/>
      <c r="J170" s="222"/>
      <c r="K170" s="222"/>
      <c r="L170" s="228"/>
      <c r="M170" s="229"/>
      <c r="N170" s="230"/>
      <c r="O170" s="230"/>
      <c r="P170" s="230"/>
      <c r="Q170" s="230"/>
      <c r="R170" s="230"/>
      <c r="S170" s="230"/>
      <c r="T170" s="23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2" t="s">
        <v>129</v>
      </c>
      <c r="AU170" s="232" t="s">
        <v>81</v>
      </c>
      <c r="AV170" s="13" t="s">
        <v>81</v>
      </c>
      <c r="AW170" s="13" t="s">
        <v>34</v>
      </c>
      <c r="AX170" s="13" t="s">
        <v>79</v>
      </c>
      <c r="AY170" s="232" t="s">
        <v>118</v>
      </c>
    </row>
    <row r="171" s="12" customFormat="1" ht="22.8" customHeight="1">
      <c r="A171" s="12"/>
      <c r="B171" s="186"/>
      <c r="C171" s="187"/>
      <c r="D171" s="188" t="s">
        <v>71</v>
      </c>
      <c r="E171" s="200" t="s">
        <v>125</v>
      </c>
      <c r="F171" s="200" t="s">
        <v>272</v>
      </c>
      <c r="G171" s="187"/>
      <c r="H171" s="187"/>
      <c r="I171" s="190"/>
      <c r="J171" s="201">
        <f>BK171</f>
        <v>0</v>
      </c>
      <c r="K171" s="187"/>
      <c r="L171" s="192"/>
      <c r="M171" s="193"/>
      <c r="N171" s="194"/>
      <c r="O171" s="194"/>
      <c r="P171" s="195">
        <f>SUM(P172:P175)</f>
        <v>0</v>
      </c>
      <c r="Q171" s="194"/>
      <c r="R171" s="195">
        <f>SUM(R172:R175)</f>
        <v>16.079999999999998</v>
      </c>
      <c r="S171" s="194"/>
      <c r="T171" s="196">
        <f>SUM(T172:T175)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197" t="s">
        <v>79</v>
      </c>
      <c r="AT171" s="198" t="s">
        <v>71</v>
      </c>
      <c r="AU171" s="198" t="s">
        <v>79</v>
      </c>
      <c r="AY171" s="197" t="s">
        <v>118</v>
      </c>
      <c r="BK171" s="199">
        <f>SUM(BK172:BK175)</f>
        <v>0</v>
      </c>
    </row>
    <row r="172" s="2" customFormat="1" ht="16.5" customHeight="1">
      <c r="A172" s="39"/>
      <c r="B172" s="40"/>
      <c r="C172" s="202" t="s">
        <v>273</v>
      </c>
      <c r="D172" s="202" t="s">
        <v>121</v>
      </c>
      <c r="E172" s="203" t="s">
        <v>274</v>
      </c>
      <c r="F172" s="204" t="s">
        <v>275</v>
      </c>
      <c r="G172" s="205" t="s">
        <v>137</v>
      </c>
      <c r="H172" s="206">
        <v>7.5069999999999997</v>
      </c>
      <c r="I172" s="207"/>
      <c r="J172" s="208">
        <f>ROUND(I172*H172,2)</f>
        <v>0</v>
      </c>
      <c r="K172" s="209"/>
      <c r="L172" s="45"/>
      <c r="M172" s="210" t="s">
        <v>19</v>
      </c>
      <c r="N172" s="211" t="s">
        <v>43</v>
      </c>
      <c r="O172" s="85"/>
      <c r="P172" s="212">
        <f>O172*H172</f>
        <v>0</v>
      </c>
      <c r="Q172" s="212">
        <v>0</v>
      </c>
      <c r="R172" s="212">
        <f>Q172*H172</f>
        <v>0</v>
      </c>
      <c r="S172" s="212">
        <v>0</v>
      </c>
      <c r="T172" s="213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4" t="s">
        <v>125</v>
      </c>
      <c r="AT172" s="214" t="s">
        <v>121</v>
      </c>
      <c r="AU172" s="214" t="s">
        <v>81</v>
      </c>
      <c r="AY172" s="18" t="s">
        <v>118</v>
      </c>
      <c r="BE172" s="215">
        <f>IF(N172="základní",J172,0)</f>
        <v>0</v>
      </c>
      <c r="BF172" s="215">
        <f>IF(N172="snížená",J172,0)</f>
        <v>0</v>
      </c>
      <c r="BG172" s="215">
        <f>IF(N172="zákl. přenesená",J172,0)</f>
        <v>0</v>
      </c>
      <c r="BH172" s="215">
        <f>IF(N172="sníž. přenesená",J172,0)</f>
        <v>0</v>
      </c>
      <c r="BI172" s="215">
        <f>IF(N172="nulová",J172,0)</f>
        <v>0</v>
      </c>
      <c r="BJ172" s="18" t="s">
        <v>79</v>
      </c>
      <c r="BK172" s="215">
        <f>ROUND(I172*H172,2)</f>
        <v>0</v>
      </c>
      <c r="BL172" s="18" t="s">
        <v>125</v>
      </c>
      <c r="BM172" s="214" t="s">
        <v>276</v>
      </c>
    </row>
    <row r="173" s="13" customFormat="1">
      <c r="A173" s="13"/>
      <c r="B173" s="221"/>
      <c r="C173" s="222"/>
      <c r="D173" s="223" t="s">
        <v>129</v>
      </c>
      <c r="E173" s="224" t="s">
        <v>19</v>
      </c>
      <c r="F173" s="225" t="s">
        <v>277</v>
      </c>
      <c r="G173" s="222"/>
      <c r="H173" s="226">
        <v>7.5069999999999997</v>
      </c>
      <c r="I173" s="227"/>
      <c r="J173" s="222"/>
      <c r="K173" s="222"/>
      <c r="L173" s="228"/>
      <c r="M173" s="229"/>
      <c r="N173" s="230"/>
      <c r="O173" s="230"/>
      <c r="P173" s="230"/>
      <c r="Q173" s="230"/>
      <c r="R173" s="230"/>
      <c r="S173" s="230"/>
      <c r="T173" s="23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2" t="s">
        <v>129</v>
      </c>
      <c r="AU173" s="232" t="s">
        <v>81</v>
      </c>
      <c r="AV173" s="13" t="s">
        <v>81</v>
      </c>
      <c r="AW173" s="13" t="s">
        <v>34</v>
      </c>
      <c r="AX173" s="13" t="s">
        <v>79</v>
      </c>
      <c r="AY173" s="232" t="s">
        <v>118</v>
      </c>
    </row>
    <row r="174" s="2" customFormat="1" ht="16.5" customHeight="1">
      <c r="A174" s="39"/>
      <c r="B174" s="40"/>
      <c r="C174" s="233" t="s">
        <v>8</v>
      </c>
      <c r="D174" s="233" t="s">
        <v>151</v>
      </c>
      <c r="E174" s="234" t="s">
        <v>278</v>
      </c>
      <c r="F174" s="235" t="s">
        <v>279</v>
      </c>
      <c r="G174" s="236" t="s">
        <v>154</v>
      </c>
      <c r="H174" s="237">
        <v>16.079999999999998</v>
      </c>
      <c r="I174" s="238"/>
      <c r="J174" s="239">
        <f>ROUND(I174*H174,2)</f>
        <v>0</v>
      </c>
      <c r="K174" s="240"/>
      <c r="L174" s="241"/>
      <c r="M174" s="242" t="s">
        <v>19</v>
      </c>
      <c r="N174" s="243" t="s">
        <v>43</v>
      </c>
      <c r="O174" s="85"/>
      <c r="P174" s="212">
        <f>O174*H174</f>
        <v>0</v>
      </c>
      <c r="Q174" s="212">
        <v>1</v>
      </c>
      <c r="R174" s="212">
        <f>Q174*H174</f>
        <v>16.079999999999998</v>
      </c>
      <c r="S174" s="212">
        <v>0</v>
      </c>
      <c r="T174" s="213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4" t="s">
        <v>155</v>
      </c>
      <c r="AT174" s="214" t="s">
        <v>151</v>
      </c>
      <c r="AU174" s="214" t="s">
        <v>81</v>
      </c>
      <c r="AY174" s="18" t="s">
        <v>118</v>
      </c>
      <c r="BE174" s="215">
        <f>IF(N174="základní",J174,0)</f>
        <v>0</v>
      </c>
      <c r="BF174" s="215">
        <f>IF(N174="snížená",J174,0)</f>
        <v>0</v>
      </c>
      <c r="BG174" s="215">
        <f>IF(N174="zákl. přenesená",J174,0)</f>
        <v>0</v>
      </c>
      <c r="BH174" s="215">
        <f>IF(N174="sníž. přenesená",J174,0)</f>
        <v>0</v>
      </c>
      <c r="BI174" s="215">
        <f>IF(N174="nulová",J174,0)</f>
        <v>0</v>
      </c>
      <c r="BJ174" s="18" t="s">
        <v>79</v>
      </c>
      <c r="BK174" s="215">
        <f>ROUND(I174*H174,2)</f>
        <v>0</v>
      </c>
      <c r="BL174" s="18" t="s">
        <v>125</v>
      </c>
      <c r="BM174" s="214" t="s">
        <v>280</v>
      </c>
    </row>
    <row r="175" s="13" customFormat="1">
      <c r="A175" s="13"/>
      <c r="B175" s="221"/>
      <c r="C175" s="222"/>
      <c r="D175" s="223" t="s">
        <v>129</v>
      </c>
      <c r="E175" s="224" t="s">
        <v>19</v>
      </c>
      <c r="F175" s="225" t="s">
        <v>281</v>
      </c>
      <c r="G175" s="222"/>
      <c r="H175" s="226">
        <v>16.079999999999998</v>
      </c>
      <c r="I175" s="227"/>
      <c r="J175" s="222"/>
      <c r="K175" s="222"/>
      <c r="L175" s="228"/>
      <c r="M175" s="229"/>
      <c r="N175" s="230"/>
      <c r="O175" s="230"/>
      <c r="P175" s="230"/>
      <c r="Q175" s="230"/>
      <c r="R175" s="230"/>
      <c r="S175" s="230"/>
      <c r="T175" s="23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2" t="s">
        <v>129</v>
      </c>
      <c r="AU175" s="232" t="s">
        <v>81</v>
      </c>
      <c r="AV175" s="13" t="s">
        <v>81</v>
      </c>
      <c r="AW175" s="13" t="s">
        <v>34</v>
      </c>
      <c r="AX175" s="13" t="s">
        <v>79</v>
      </c>
      <c r="AY175" s="232" t="s">
        <v>118</v>
      </c>
    </row>
    <row r="176" s="12" customFormat="1" ht="22.8" customHeight="1">
      <c r="A176" s="12"/>
      <c r="B176" s="186"/>
      <c r="C176" s="187"/>
      <c r="D176" s="188" t="s">
        <v>71</v>
      </c>
      <c r="E176" s="200" t="s">
        <v>155</v>
      </c>
      <c r="F176" s="200" t="s">
        <v>282</v>
      </c>
      <c r="G176" s="187"/>
      <c r="H176" s="187"/>
      <c r="I176" s="190"/>
      <c r="J176" s="201">
        <f>BK176</f>
        <v>0</v>
      </c>
      <c r="K176" s="187"/>
      <c r="L176" s="192"/>
      <c r="M176" s="193"/>
      <c r="N176" s="194"/>
      <c r="O176" s="194"/>
      <c r="P176" s="195">
        <f>P177</f>
        <v>0</v>
      </c>
      <c r="Q176" s="194"/>
      <c r="R176" s="195">
        <f>R177</f>
        <v>1.4202000000000001</v>
      </c>
      <c r="S176" s="194"/>
      <c r="T176" s="196">
        <f>T177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197" t="s">
        <v>79</v>
      </c>
      <c r="AT176" s="198" t="s">
        <v>71</v>
      </c>
      <c r="AU176" s="198" t="s">
        <v>79</v>
      </c>
      <c r="AY176" s="197" t="s">
        <v>118</v>
      </c>
      <c r="BK176" s="199">
        <f>BK177</f>
        <v>0</v>
      </c>
    </row>
    <row r="177" s="2" customFormat="1" ht="44.25" customHeight="1">
      <c r="A177" s="39"/>
      <c r="B177" s="40"/>
      <c r="C177" s="202" t="s">
        <v>283</v>
      </c>
      <c r="D177" s="202" t="s">
        <v>121</v>
      </c>
      <c r="E177" s="203" t="s">
        <v>284</v>
      </c>
      <c r="F177" s="204" t="s">
        <v>285</v>
      </c>
      <c r="G177" s="205" t="s">
        <v>147</v>
      </c>
      <c r="H177" s="206">
        <v>20</v>
      </c>
      <c r="I177" s="207"/>
      <c r="J177" s="208">
        <f>ROUND(I177*H177,2)</f>
        <v>0</v>
      </c>
      <c r="K177" s="209"/>
      <c r="L177" s="45"/>
      <c r="M177" s="210" t="s">
        <v>19</v>
      </c>
      <c r="N177" s="211" t="s">
        <v>43</v>
      </c>
      <c r="O177" s="85"/>
      <c r="P177" s="212">
        <f>O177*H177</f>
        <v>0</v>
      </c>
      <c r="Q177" s="212">
        <v>0.071010000000000004</v>
      </c>
      <c r="R177" s="212">
        <f>Q177*H177</f>
        <v>1.4202000000000001</v>
      </c>
      <c r="S177" s="212">
        <v>0</v>
      </c>
      <c r="T177" s="213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14" t="s">
        <v>125</v>
      </c>
      <c r="AT177" s="214" t="s">
        <v>121</v>
      </c>
      <c r="AU177" s="214" t="s">
        <v>81</v>
      </c>
      <c r="AY177" s="18" t="s">
        <v>118</v>
      </c>
      <c r="BE177" s="215">
        <f>IF(N177="základní",J177,0)</f>
        <v>0</v>
      </c>
      <c r="BF177" s="215">
        <f>IF(N177="snížená",J177,0)</f>
        <v>0</v>
      </c>
      <c r="BG177" s="215">
        <f>IF(N177="zákl. přenesená",J177,0)</f>
        <v>0</v>
      </c>
      <c r="BH177" s="215">
        <f>IF(N177="sníž. přenesená",J177,0)</f>
        <v>0</v>
      </c>
      <c r="BI177" s="215">
        <f>IF(N177="nulová",J177,0)</f>
        <v>0</v>
      </c>
      <c r="BJ177" s="18" t="s">
        <v>79</v>
      </c>
      <c r="BK177" s="215">
        <f>ROUND(I177*H177,2)</f>
        <v>0</v>
      </c>
      <c r="BL177" s="18" t="s">
        <v>125</v>
      </c>
      <c r="BM177" s="214" t="s">
        <v>286</v>
      </c>
    </row>
    <row r="178" s="12" customFormat="1" ht="22.8" customHeight="1">
      <c r="A178" s="12"/>
      <c r="B178" s="186"/>
      <c r="C178" s="187"/>
      <c r="D178" s="188" t="s">
        <v>71</v>
      </c>
      <c r="E178" s="200" t="s">
        <v>217</v>
      </c>
      <c r="F178" s="200" t="s">
        <v>287</v>
      </c>
      <c r="G178" s="187"/>
      <c r="H178" s="187"/>
      <c r="I178" s="190"/>
      <c r="J178" s="201">
        <f>BK178</f>
        <v>0</v>
      </c>
      <c r="K178" s="187"/>
      <c r="L178" s="192"/>
      <c r="M178" s="193"/>
      <c r="N178" s="194"/>
      <c r="O178" s="194"/>
      <c r="P178" s="195">
        <f>SUM(P179:P189)</f>
        <v>0</v>
      </c>
      <c r="Q178" s="194"/>
      <c r="R178" s="195">
        <f>SUM(R179:R189)</f>
        <v>0</v>
      </c>
      <c r="S178" s="194"/>
      <c r="T178" s="196">
        <f>SUM(T179:T189)</f>
        <v>14.625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197" t="s">
        <v>79</v>
      </c>
      <c r="AT178" s="198" t="s">
        <v>71</v>
      </c>
      <c r="AU178" s="198" t="s">
        <v>79</v>
      </c>
      <c r="AY178" s="197" t="s">
        <v>118</v>
      </c>
      <c r="BK178" s="199">
        <f>SUM(BK179:BK189)</f>
        <v>0</v>
      </c>
    </row>
    <row r="179" s="2" customFormat="1" ht="33" customHeight="1">
      <c r="A179" s="39"/>
      <c r="B179" s="40"/>
      <c r="C179" s="202" t="s">
        <v>288</v>
      </c>
      <c r="D179" s="202" t="s">
        <v>121</v>
      </c>
      <c r="E179" s="203" t="s">
        <v>289</v>
      </c>
      <c r="F179" s="204" t="s">
        <v>290</v>
      </c>
      <c r="G179" s="205" t="s">
        <v>124</v>
      </c>
      <c r="H179" s="206">
        <v>150</v>
      </c>
      <c r="I179" s="207"/>
      <c r="J179" s="208">
        <f>ROUND(I179*H179,2)</f>
        <v>0</v>
      </c>
      <c r="K179" s="209"/>
      <c r="L179" s="45"/>
      <c r="M179" s="210" t="s">
        <v>19</v>
      </c>
      <c r="N179" s="211" t="s">
        <v>43</v>
      </c>
      <c r="O179" s="85"/>
      <c r="P179" s="212">
        <f>O179*H179</f>
        <v>0</v>
      </c>
      <c r="Q179" s="212">
        <v>0</v>
      </c>
      <c r="R179" s="212">
        <f>Q179*H179</f>
        <v>0</v>
      </c>
      <c r="S179" s="212">
        <v>0.01</v>
      </c>
      <c r="T179" s="213">
        <f>S179*H179</f>
        <v>1.5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14" t="s">
        <v>125</v>
      </c>
      <c r="AT179" s="214" t="s">
        <v>121</v>
      </c>
      <c r="AU179" s="214" t="s">
        <v>81</v>
      </c>
      <c r="AY179" s="18" t="s">
        <v>118</v>
      </c>
      <c r="BE179" s="215">
        <f>IF(N179="základní",J179,0)</f>
        <v>0</v>
      </c>
      <c r="BF179" s="215">
        <f>IF(N179="snížená",J179,0)</f>
        <v>0</v>
      </c>
      <c r="BG179" s="215">
        <f>IF(N179="zákl. přenesená",J179,0)</f>
        <v>0</v>
      </c>
      <c r="BH179" s="215">
        <f>IF(N179="sníž. přenesená",J179,0)</f>
        <v>0</v>
      </c>
      <c r="BI179" s="215">
        <f>IF(N179="nulová",J179,0)</f>
        <v>0</v>
      </c>
      <c r="BJ179" s="18" t="s">
        <v>79</v>
      </c>
      <c r="BK179" s="215">
        <f>ROUND(I179*H179,2)</f>
        <v>0</v>
      </c>
      <c r="BL179" s="18" t="s">
        <v>125</v>
      </c>
      <c r="BM179" s="214" t="s">
        <v>291</v>
      </c>
    </row>
    <row r="180" s="2" customFormat="1">
      <c r="A180" s="39"/>
      <c r="B180" s="40"/>
      <c r="C180" s="41"/>
      <c r="D180" s="216" t="s">
        <v>127</v>
      </c>
      <c r="E180" s="41"/>
      <c r="F180" s="217" t="s">
        <v>292</v>
      </c>
      <c r="G180" s="41"/>
      <c r="H180" s="41"/>
      <c r="I180" s="218"/>
      <c r="J180" s="41"/>
      <c r="K180" s="41"/>
      <c r="L180" s="45"/>
      <c r="M180" s="219"/>
      <c r="N180" s="220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127</v>
      </c>
      <c r="AU180" s="18" t="s">
        <v>81</v>
      </c>
    </row>
    <row r="181" s="13" customFormat="1">
      <c r="A181" s="13"/>
      <c r="B181" s="221"/>
      <c r="C181" s="222"/>
      <c r="D181" s="223" t="s">
        <v>129</v>
      </c>
      <c r="E181" s="224" t="s">
        <v>19</v>
      </c>
      <c r="F181" s="225" t="s">
        <v>293</v>
      </c>
      <c r="G181" s="222"/>
      <c r="H181" s="226">
        <v>150</v>
      </c>
      <c r="I181" s="227"/>
      <c r="J181" s="222"/>
      <c r="K181" s="222"/>
      <c r="L181" s="228"/>
      <c r="M181" s="229"/>
      <c r="N181" s="230"/>
      <c r="O181" s="230"/>
      <c r="P181" s="230"/>
      <c r="Q181" s="230"/>
      <c r="R181" s="230"/>
      <c r="S181" s="230"/>
      <c r="T181" s="23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2" t="s">
        <v>129</v>
      </c>
      <c r="AU181" s="232" t="s">
        <v>81</v>
      </c>
      <c r="AV181" s="13" t="s">
        <v>81</v>
      </c>
      <c r="AW181" s="13" t="s">
        <v>34</v>
      </c>
      <c r="AX181" s="13" t="s">
        <v>79</v>
      </c>
      <c r="AY181" s="232" t="s">
        <v>118</v>
      </c>
    </row>
    <row r="182" s="2" customFormat="1" ht="24.15" customHeight="1">
      <c r="A182" s="39"/>
      <c r="B182" s="40"/>
      <c r="C182" s="202" t="s">
        <v>294</v>
      </c>
      <c r="D182" s="202" t="s">
        <v>121</v>
      </c>
      <c r="E182" s="203" t="s">
        <v>295</v>
      </c>
      <c r="F182" s="204" t="s">
        <v>296</v>
      </c>
      <c r="G182" s="205" t="s">
        <v>297</v>
      </c>
      <c r="H182" s="206">
        <v>4</v>
      </c>
      <c r="I182" s="207"/>
      <c r="J182" s="208">
        <f>ROUND(I182*H182,2)</f>
        <v>0</v>
      </c>
      <c r="K182" s="209"/>
      <c r="L182" s="45"/>
      <c r="M182" s="210" t="s">
        <v>19</v>
      </c>
      <c r="N182" s="211" t="s">
        <v>43</v>
      </c>
      <c r="O182" s="85"/>
      <c r="P182" s="212">
        <f>O182*H182</f>
        <v>0</v>
      </c>
      <c r="Q182" s="212">
        <v>0</v>
      </c>
      <c r="R182" s="212">
        <f>Q182*H182</f>
        <v>0</v>
      </c>
      <c r="S182" s="212">
        <v>0</v>
      </c>
      <c r="T182" s="213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4" t="s">
        <v>125</v>
      </c>
      <c r="AT182" s="214" t="s">
        <v>121</v>
      </c>
      <c r="AU182" s="214" t="s">
        <v>81</v>
      </c>
      <c r="AY182" s="18" t="s">
        <v>118</v>
      </c>
      <c r="BE182" s="215">
        <f>IF(N182="základní",J182,0)</f>
        <v>0</v>
      </c>
      <c r="BF182" s="215">
        <f>IF(N182="snížená",J182,0)</f>
        <v>0</v>
      </c>
      <c r="BG182" s="215">
        <f>IF(N182="zákl. přenesená",J182,0)</f>
        <v>0</v>
      </c>
      <c r="BH182" s="215">
        <f>IF(N182="sníž. přenesená",J182,0)</f>
        <v>0</v>
      </c>
      <c r="BI182" s="215">
        <f>IF(N182="nulová",J182,0)</f>
        <v>0</v>
      </c>
      <c r="BJ182" s="18" t="s">
        <v>79</v>
      </c>
      <c r="BK182" s="215">
        <f>ROUND(I182*H182,2)</f>
        <v>0</v>
      </c>
      <c r="BL182" s="18" t="s">
        <v>125</v>
      </c>
      <c r="BM182" s="214" t="s">
        <v>298</v>
      </c>
    </row>
    <row r="183" s="2" customFormat="1" ht="33" customHeight="1">
      <c r="A183" s="39"/>
      <c r="B183" s="40"/>
      <c r="C183" s="202" t="s">
        <v>299</v>
      </c>
      <c r="D183" s="202" t="s">
        <v>121</v>
      </c>
      <c r="E183" s="203" t="s">
        <v>300</v>
      </c>
      <c r="F183" s="204" t="s">
        <v>301</v>
      </c>
      <c r="G183" s="205" t="s">
        <v>297</v>
      </c>
      <c r="H183" s="206">
        <v>30</v>
      </c>
      <c r="I183" s="207"/>
      <c r="J183" s="208">
        <f>ROUND(I183*H183,2)</f>
        <v>0</v>
      </c>
      <c r="K183" s="209"/>
      <c r="L183" s="45"/>
      <c r="M183" s="210" t="s">
        <v>19</v>
      </c>
      <c r="N183" s="211" t="s">
        <v>43</v>
      </c>
      <c r="O183" s="85"/>
      <c r="P183" s="212">
        <f>O183*H183</f>
        <v>0</v>
      </c>
      <c r="Q183" s="212">
        <v>0</v>
      </c>
      <c r="R183" s="212">
        <f>Q183*H183</f>
        <v>0</v>
      </c>
      <c r="S183" s="212">
        <v>0</v>
      </c>
      <c r="T183" s="213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14" t="s">
        <v>125</v>
      </c>
      <c r="AT183" s="214" t="s">
        <v>121</v>
      </c>
      <c r="AU183" s="214" t="s">
        <v>81</v>
      </c>
      <c r="AY183" s="18" t="s">
        <v>118</v>
      </c>
      <c r="BE183" s="215">
        <f>IF(N183="základní",J183,0)</f>
        <v>0</v>
      </c>
      <c r="BF183" s="215">
        <f>IF(N183="snížená",J183,0)</f>
        <v>0</v>
      </c>
      <c r="BG183" s="215">
        <f>IF(N183="zákl. přenesená",J183,0)</f>
        <v>0</v>
      </c>
      <c r="BH183" s="215">
        <f>IF(N183="sníž. přenesená",J183,0)</f>
        <v>0</v>
      </c>
      <c r="BI183" s="215">
        <f>IF(N183="nulová",J183,0)</f>
        <v>0</v>
      </c>
      <c r="BJ183" s="18" t="s">
        <v>79</v>
      </c>
      <c r="BK183" s="215">
        <f>ROUND(I183*H183,2)</f>
        <v>0</v>
      </c>
      <c r="BL183" s="18" t="s">
        <v>125</v>
      </c>
      <c r="BM183" s="214" t="s">
        <v>302</v>
      </c>
    </row>
    <row r="184" s="2" customFormat="1">
      <c r="A184" s="39"/>
      <c r="B184" s="40"/>
      <c r="C184" s="41"/>
      <c r="D184" s="216" t="s">
        <v>127</v>
      </c>
      <c r="E184" s="41"/>
      <c r="F184" s="217" t="s">
        <v>303</v>
      </c>
      <c r="G184" s="41"/>
      <c r="H184" s="41"/>
      <c r="I184" s="218"/>
      <c r="J184" s="41"/>
      <c r="K184" s="41"/>
      <c r="L184" s="45"/>
      <c r="M184" s="219"/>
      <c r="N184" s="220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127</v>
      </c>
      <c r="AU184" s="18" t="s">
        <v>81</v>
      </c>
    </row>
    <row r="185" s="2" customFormat="1" ht="24.15" customHeight="1">
      <c r="A185" s="39"/>
      <c r="B185" s="40"/>
      <c r="C185" s="202" t="s">
        <v>304</v>
      </c>
      <c r="D185" s="202" t="s">
        <v>121</v>
      </c>
      <c r="E185" s="203" t="s">
        <v>305</v>
      </c>
      <c r="F185" s="204" t="s">
        <v>306</v>
      </c>
      <c r="G185" s="205" t="s">
        <v>297</v>
      </c>
      <c r="H185" s="206">
        <v>4</v>
      </c>
      <c r="I185" s="207"/>
      <c r="J185" s="208">
        <f>ROUND(I185*H185,2)</f>
        <v>0</v>
      </c>
      <c r="K185" s="209"/>
      <c r="L185" s="45"/>
      <c r="M185" s="210" t="s">
        <v>19</v>
      </c>
      <c r="N185" s="211" t="s">
        <v>43</v>
      </c>
      <c r="O185" s="85"/>
      <c r="P185" s="212">
        <f>O185*H185</f>
        <v>0</v>
      </c>
      <c r="Q185" s="212">
        <v>0</v>
      </c>
      <c r="R185" s="212">
        <f>Q185*H185</f>
        <v>0</v>
      </c>
      <c r="S185" s="212">
        <v>0</v>
      </c>
      <c r="T185" s="213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14" t="s">
        <v>125</v>
      </c>
      <c r="AT185" s="214" t="s">
        <v>121</v>
      </c>
      <c r="AU185" s="214" t="s">
        <v>81</v>
      </c>
      <c r="AY185" s="18" t="s">
        <v>118</v>
      </c>
      <c r="BE185" s="215">
        <f>IF(N185="základní",J185,0)</f>
        <v>0</v>
      </c>
      <c r="BF185" s="215">
        <f>IF(N185="snížená",J185,0)</f>
        <v>0</v>
      </c>
      <c r="BG185" s="215">
        <f>IF(N185="zákl. přenesená",J185,0)</f>
        <v>0</v>
      </c>
      <c r="BH185" s="215">
        <f>IF(N185="sníž. přenesená",J185,0)</f>
        <v>0</v>
      </c>
      <c r="BI185" s="215">
        <f>IF(N185="nulová",J185,0)</f>
        <v>0</v>
      </c>
      <c r="BJ185" s="18" t="s">
        <v>79</v>
      </c>
      <c r="BK185" s="215">
        <f>ROUND(I185*H185,2)</f>
        <v>0</v>
      </c>
      <c r="BL185" s="18" t="s">
        <v>125</v>
      </c>
      <c r="BM185" s="214" t="s">
        <v>307</v>
      </c>
    </row>
    <row r="186" s="2" customFormat="1">
      <c r="A186" s="39"/>
      <c r="B186" s="40"/>
      <c r="C186" s="41"/>
      <c r="D186" s="216" t="s">
        <v>127</v>
      </c>
      <c r="E186" s="41"/>
      <c r="F186" s="217" t="s">
        <v>308</v>
      </c>
      <c r="G186" s="41"/>
      <c r="H186" s="41"/>
      <c r="I186" s="218"/>
      <c r="J186" s="41"/>
      <c r="K186" s="41"/>
      <c r="L186" s="45"/>
      <c r="M186" s="219"/>
      <c r="N186" s="220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127</v>
      </c>
      <c r="AU186" s="18" t="s">
        <v>81</v>
      </c>
    </row>
    <row r="187" s="2" customFormat="1" ht="24.15" customHeight="1">
      <c r="A187" s="39"/>
      <c r="B187" s="40"/>
      <c r="C187" s="202" t="s">
        <v>309</v>
      </c>
      <c r="D187" s="202" t="s">
        <v>121</v>
      </c>
      <c r="E187" s="203" t="s">
        <v>310</v>
      </c>
      <c r="F187" s="204" t="s">
        <v>311</v>
      </c>
      <c r="G187" s="205" t="s">
        <v>137</v>
      </c>
      <c r="H187" s="206">
        <v>5.25</v>
      </c>
      <c r="I187" s="207"/>
      <c r="J187" s="208">
        <f>ROUND(I187*H187,2)</f>
        <v>0</v>
      </c>
      <c r="K187" s="209"/>
      <c r="L187" s="45"/>
      <c r="M187" s="210" t="s">
        <v>19</v>
      </c>
      <c r="N187" s="211" t="s">
        <v>43</v>
      </c>
      <c r="O187" s="85"/>
      <c r="P187" s="212">
        <f>O187*H187</f>
        <v>0</v>
      </c>
      <c r="Q187" s="212">
        <v>0</v>
      </c>
      <c r="R187" s="212">
        <f>Q187*H187</f>
        <v>0</v>
      </c>
      <c r="S187" s="212">
        <v>2.5</v>
      </c>
      <c r="T187" s="213">
        <f>S187*H187</f>
        <v>13.125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14" t="s">
        <v>125</v>
      </c>
      <c r="AT187" s="214" t="s">
        <v>121</v>
      </c>
      <c r="AU187" s="214" t="s">
        <v>81</v>
      </c>
      <c r="AY187" s="18" t="s">
        <v>118</v>
      </c>
      <c r="BE187" s="215">
        <f>IF(N187="základní",J187,0)</f>
        <v>0</v>
      </c>
      <c r="BF187" s="215">
        <f>IF(N187="snížená",J187,0)</f>
        <v>0</v>
      </c>
      <c r="BG187" s="215">
        <f>IF(N187="zákl. přenesená",J187,0)</f>
        <v>0</v>
      </c>
      <c r="BH187" s="215">
        <f>IF(N187="sníž. přenesená",J187,0)</f>
        <v>0</v>
      </c>
      <c r="BI187" s="215">
        <f>IF(N187="nulová",J187,0)</f>
        <v>0</v>
      </c>
      <c r="BJ187" s="18" t="s">
        <v>79</v>
      </c>
      <c r="BK187" s="215">
        <f>ROUND(I187*H187,2)</f>
        <v>0</v>
      </c>
      <c r="BL187" s="18" t="s">
        <v>125</v>
      </c>
      <c r="BM187" s="214" t="s">
        <v>312</v>
      </c>
    </row>
    <row r="188" s="15" customFormat="1">
      <c r="A188" s="15"/>
      <c r="B188" s="255"/>
      <c r="C188" s="256"/>
      <c r="D188" s="223" t="s">
        <v>129</v>
      </c>
      <c r="E188" s="257" t="s">
        <v>19</v>
      </c>
      <c r="F188" s="258" t="s">
        <v>313</v>
      </c>
      <c r="G188" s="256"/>
      <c r="H188" s="257" t="s">
        <v>19</v>
      </c>
      <c r="I188" s="259"/>
      <c r="J188" s="256"/>
      <c r="K188" s="256"/>
      <c r="L188" s="260"/>
      <c r="M188" s="261"/>
      <c r="N188" s="262"/>
      <c r="O188" s="262"/>
      <c r="P188" s="262"/>
      <c r="Q188" s="262"/>
      <c r="R188" s="262"/>
      <c r="S188" s="262"/>
      <c r="T188" s="263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64" t="s">
        <v>129</v>
      </c>
      <c r="AU188" s="264" t="s">
        <v>81</v>
      </c>
      <c r="AV188" s="15" t="s">
        <v>79</v>
      </c>
      <c r="AW188" s="15" t="s">
        <v>34</v>
      </c>
      <c r="AX188" s="15" t="s">
        <v>72</v>
      </c>
      <c r="AY188" s="264" t="s">
        <v>118</v>
      </c>
    </row>
    <row r="189" s="13" customFormat="1">
      <c r="A189" s="13"/>
      <c r="B189" s="221"/>
      <c r="C189" s="222"/>
      <c r="D189" s="223" t="s">
        <v>129</v>
      </c>
      <c r="E189" s="224" t="s">
        <v>19</v>
      </c>
      <c r="F189" s="225" t="s">
        <v>314</v>
      </c>
      <c r="G189" s="222"/>
      <c r="H189" s="226">
        <v>5.25</v>
      </c>
      <c r="I189" s="227"/>
      <c r="J189" s="222"/>
      <c r="K189" s="222"/>
      <c r="L189" s="228"/>
      <c r="M189" s="229"/>
      <c r="N189" s="230"/>
      <c r="O189" s="230"/>
      <c r="P189" s="230"/>
      <c r="Q189" s="230"/>
      <c r="R189" s="230"/>
      <c r="S189" s="230"/>
      <c r="T189" s="23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2" t="s">
        <v>129</v>
      </c>
      <c r="AU189" s="232" t="s">
        <v>81</v>
      </c>
      <c r="AV189" s="13" t="s">
        <v>81</v>
      </c>
      <c r="AW189" s="13" t="s">
        <v>34</v>
      </c>
      <c r="AX189" s="13" t="s">
        <v>79</v>
      </c>
      <c r="AY189" s="232" t="s">
        <v>118</v>
      </c>
    </row>
    <row r="190" s="12" customFormat="1" ht="22.8" customHeight="1">
      <c r="A190" s="12"/>
      <c r="B190" s="186"/>
      <c r="C190" s="187"/>
      <c r="D190" s="188" t="s">
        <v>71</v>
      </c>
      <c r="E190" s="200" t="s">
        <v>315</v>
      </c>
      <c r="F190" s="200" t="s">
        <v>316</v>
      </c>
      <c r="G190" s="187"/>
      <c r="H190" s="187"/>
      <c r="I190" s="190"/>
      <c r="J190" s="201">
        <f>BK190</f>
        <v>0</v>
      </c>
      <c r="K190" s="187"/>
      <c r="L190" s="192"/>
      <c r="M190" s="193"/>
      <c r="N190" s="194"/>
      <c r="O190" s="194"/>
      <c r="P190" s="195">
        <f>SUM(P191:P196)</f>
        <v>0</v>
      </c>
      <c r="Q190" s="194"/>
      <c r="R190" s="195">
        <f>SUM(R191:R196)</f>
        <v>0</v>
      </c>
      <c r="S190" s="194"/>
      <c r="T190" s="196">
        <f>SUM(T191:T196)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197" t="s">
        <v>79</v>
      </c>
      <c r="AT190" s="198" t="s">
        <v>71</v>
      </c>
      <c r="AU190" s="198" t="s">
        <v>79</v>
      </c>
      <c r="AY190" s="197" t="s">
        <v>118</v>
      </c>
      <c r="BK190" s="199">
        <f>SUM(BK191:BK196)</f>
        <v>0</v>
      </c>
    </row>
    <row r="191" s="2" customFormat="1" ht="33" customHeight="1">
      <c r="A191" s="39"/>
      <c r="B191" s="40"/>
      <c r="C191" s="202" t="s">
        <v>317</v>
      </c>
      <c r="D191" s="202" t="s">
        <v>121</v>
      </c>
      <c r="E191" s="203" t="s">
        <v>318</v>
      </c>
      <c r="F191" s="204" t="s">
        <v>319</v>
      </c>
      <c r="G191" s="205" t="s">
        <v>154</v>
      </c>
      <c r="H191" s="206">
        <v>13.925000000000001</v>
      </c>
      <c r="I191" s="207"/>
      <c r="J191" s="208">
        <f>ROUND(I191*H191,2)</f>
        <v>0</v>
      </c>
      <c r="K191" s="209"/>
      <c r="L191" s="45"/>
      <c r="M191" s="210" t="s">
        <v>19</v>
      </c>
      <c r="N191" s="211" t="s">
        <v>43</v>
      </c>
      <c r="O191" s="85"/>
      <c r="P191" s="212">
        <f>O191*H191</f>
        <v>0</v>
      </c>
      <c r="Q191" s="212">
        <v>0</v>
      </c>
      <c r="R191" s="212">
        <f>Q191*H191</f>
        <v>0</v>
      </c>
      <c r="S191" s="212">
        <v>0</v>
      </c>
      <c r="T191" s="213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14" t="s">
        <v>125</v>
      </c>
      <c r="AT191" s="214" t="s">
        <v>121</v>
      </c>
      <c r="AU191" s="214" t="s">
        <v>81</v>
      </c>
      <c r="AY191" s="18" t="s">
        <v>118</v>
      </c>
      <c r="BE191" s="215">
        <f>IF(N191="základní",J191,0)</f>
        <v>0</v>
      </c>
      <c r="BF191" s="215">
        <f>IF(N191="snížená",J191,0)</f>
        <v>0</v>
      </c>
      <c r="BG191" s="215">
        <f>IF(N191="zákl. přenesená",J191,0)</f>
        <v>0</v>
      </c>
      <c r="BH191" s="215">
        <f>IF(N191="sníž. přenesená",J191,0)</f>
        <v>0</v>
      </c>
      <c r="BI191" s="215">
        <f>IF(N191="nulová",J191,0)</f>
        <v>0</v>
      </c>
      <c r="BJ191" s="18" t="s">
        <v>79</v>
      </c>
      <c r="BK191" s="215">
        <f>ROUND(I191*H191,2)</f>
        <v>0</v>
      </c>
      <c r="BL191" s="18" t="s">
        <v>125</v>
      </c>
      <c r="BM191" s="214" t="s">
        <v>320</v>
      </c>
    </row>
    <row r="192" s="13" customFormat="1">
      <c r="A192" s="13"/>
      <c r="B192" s="221"/>
      <c r="C192" s="222"/>
      <c r="D192" s="223" t="s">
        <v>129</v>
      </c>
      <c r="E192" s="224" t="s">
        <v>19</v>
      </c>
      <c r="F192" s="225" t="s">
        <v>321</v>
      </c>
      <c r="G192" s="222"/>
      <c r="H192" s="226">
        <v>13.925000000000001</v>
      </c>
      <c r="I192" s="227"/>
      <c r="J192" s="222"/>
      <c r="K192" s="222"/>
      <c r="L192" s="228"/>
      <c r="M192" s="229"/>
      <c r="N192" s="230"/>
      <c r="O192" s="230"/>
      <c r="P192" s="230"/>
      <c r="Q192" s="230"/>
      <c r="R192" s="230"/>
      <c r="S192" s="230"/>
      <c r="T192" s="23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2" t="s">
        <v>129</v>
      </c>
      <c r="AU192" s="232" t="s">
        <v>81</v>
      </c>
      <c r="AV192" s="13" t="s">
        <v>81</v>
      </c>
      <c r="AW192" s="13" t="s">
        <v>34</v>
      </c>
      <c r="AX192" s="13" t="s">
        <v>79</v>
      </c>
      <c r="AY192" s="232" t="s">
        <v>118</v>
      </c>
    </row>
    <row r="193" s="2" customFormat="1" ht="44.25" customHeight="1">
      <c r="A193" s="39"/>
      <c r="B193" s="40"/>
      <c r="C193" s="202" t="s">
        <v>322</v>
      </c>
      <c r="D193" s="202" t="s">
        <v>121</v>
      </c>
      <c r="E193" s="203" t="s">
        <v>323</v>
      </c>
      <c r="F193" s="204" t="s">
        <v>324</v>
      </c>
      <c r="G193" s="205" t="s">
        <v>154</v>
      </c>
      <c r="H193" s="206">
        <v>181.02500000000001</v>
      </c>
      <c r="I193" s="207"/>
      <c r="J193" s="208">
        <f>ROUND(I193*H193,2)</f>
        <v>0</v>
      </c>
      <c r="K193" s="209"/>
      <c r="L193" s="45"/>
      <c r="M193" s="210" t="s">
        <v>19</v>
      </c>
      <c r="N193" s="211" t="s">
        <v>43</v>
      </c>
      <c r="O193" s="85"/>
      <c r="P193" s="212">
        <f>O193*H193</f>
        <v>0</v>
      </c>
      <c r="Q193" s="212">
        <v>0</v>
      </c>
      <c r="R193" s="212">
        <f>Q193*H193</f>
        <v>0</v>
      </c>
      <c r="S193" s="212">
        <v>0</v>
      </c>
      <c r="T193" s="213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14" t="s">
        <v>125</v>
      </c>
      <c r="AT193" s="214" t="s">
        <v>121</v>
      </c>
      <c r="AU193" s="214" t="s">
        <v>81</v>
      </c>
      <c r="AY193" s="18" t="s">
        <v>118</v>
      </c>
      <c r="BE193" s="215">
        <f>IF(N193="základní",J193,0)</f>
        <v>0</v>
      </c>
      <c r="BF193" s="215">
        <f>IF(N193="snížená",J193,0)</f>
        <v>0</v>
      </c>
      <c r="BG193" s="215">
        <f>IF(N193="zákl. přenesená",J193,0)</f>
        <v>0</v>
      </c>
      <c r="BH193" s="215">
        <f>IF(N193="sníž. přenesená",J193,0)</f>
        <v>0</v>
      </c>
      <c r="BI193" s="215">
        <f>IF(N193="nulová",J193,0)</f>
        <v>0</v>
      </c>
      <c r="BJ193" s="18" t="s">
        <v>79</v>
      </c>
      <c r="BK193" s="215">
        <f>ROUND(I193*H193,2)</f>
        <v>0</v>
      </c>
      <c r="BL193" s="18" t="s">
        <v>125</v>
      </c>
      <c r="BM193" s="214" t="s">
        <v>325</v>
      </c>
    </row>
    <row r="194" s="13" customFormat="1">
      <c r="A194" s="13"/>
      <c r="B194" s="221"/>
      <c r="C194" s="222"/>
      <c r="D194" s="223" t="s">
        <v>129</v>
      </c>
      <c r="E194" s="224" t="s">
        <v>19</v>
      </c>
      <c r="F194" s="225" t="s">
        <v>326</v>
      </c>
      <c r="G194" s="222"/>
      <c r="H194" s="226">
        <v>181.02500000000001</v>
      </c>
      <c r="I194" s="227"/>
      <c r="J194" s="222"/>
      <c r="K194" s="222"/>
      <c r="L194" s="228"/>
      <c r="M194" s="229"/>
      <c r="N194" s="230"/>
      <c r="O194" s="230"/>
      <c r="P194" s="230"/>
      <c r="Q194" s="230"/>
      <c r="R194" s="230"/>
      <c r="S194" s="230"/>
      <c r="T194" s="23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2" t="s">
        <v>129</v>
      </c>
      <c r="AU194" s="232" t="s">
        <v>81</v>
      </c>
      <c r="AV194" s="13" t="s">
        <v>81</v>
      </c>
      <c r="AW194" s="13" t="s">
        <v>34</v>
      </c>
      <c r="AX194" s="13" t="s">
        <v>79</v>
      </c>
      <c r="AY194" s="232" t="s">
        <v>118</v>
      </c>
    </row>
    <row r="195" s="2" customFormat="1" ht="44.25" customHeight="1">
      <c r="A195" s="39"/>
      <c r="B195" s="40"/>
      <c r="C195" s="202" t="s">
        <v>327</v>
      </c>
      <c r="D195" s="202" t="s">
        <v>121</v>
      </c>
      <c r="E195" s="203" t="s">
        <v>328</v>
      </c>
      <c r="F195" s="204" t="s">
        <v>192</v>
      </c>
      <c r="G195" s="205" t="s">
        <v>154</v>
      </c>
      <c r="H195" s="206">
        <v>13.925000000000001</v>
      </c>
      <c r="I195" s="207"/>
      <c r="J195" s="208">
        <f>ROUND(I195*H195,2)</f>
        <v>0</v>
      </c>
      <c r="K195" s="209"/>
      <c r="L195" s="45"/>
      <c r="M195" s="210" t="s">
        <v>19</v>
      </c>
      <c r="N195" s="211" t="s">
        <v>43</v>
      </c>
      <c r="O195" s="85"/>
      <c r="P195" s="212">
        <f>O195*H195</f>
        <v>0</v>
      </c>
      <c r="Q195" s="212">
        <v>0</v>
      </c>
      <c r="R195" s="212">
        <f>Q195*H195</f>
        <v>0</v>
      </c>
      <c r="S195" s="212">
        <v>0</v>
      </c>
      <c r="T195" s="213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14" t="s">
        <v>125</v>
      </c>
      <c r="AT195" s="214" t="s">
        <v>121</v>
      </c>
      <c r="AU195" s="214" t="s">
        <v>81</v>
      </c>
      <c r="AY195" s="18" t="s">
        <v>118</v>
      </c>
      <c r="BE195" s="215">
        <f>IF(N195="základní",J195,0)</f>
        <v>0</v>
      </c>
      <c r="BF195" s="215">
        <f>IF(N195="snížená",J195,0)</f>
        <v>0</v>
      </c>
      <c r="BG195" s="215">
        <f>IF(N195="zákl. přenesená",J195,0)</f>
        <v>0</v>
      </c>
      <c r="BH195" s="215">
        <f>IF(N195="sníž. přenesená",J195,0)</f>
        <v>0</v>
      </c>
      <c r="BI195" s="215">
        <f>IF(N195="nulová",J195,0)</f>
        <v>0</v>
      </c>
      <c r="BJ195" s="18" t="s">
        <v>79</v>
      </c>
      <c r="BK195" s="215">
        <f>ROUND(I195*H195,2)</f>
        <v>0</v>
      </c>
      <c r="BL195" s="18" t="s">
        <v>125</v>
      </c>
      <c r="BM195" s="214" t="s">
        <v>329</v>
      </c>
    </row>
    <row r="196" s="13" customFormat="1">
      <c r="A196" s="13"/>
      <c r="B196" s="221"/>
      <c r="C196" s="222"/>
      <c r="D196" s="223" t="s">
        <v>129</v>
      </c>
      <c r="E196" s="224" t="s">
        <v>19</v>
      </c>
      <c r="F196" s="225" t="s">
        <v>321</v>
      </c>
      <c r="G196" s="222"/>
      <c r="H196" s="226">
        <v>13.925000000000001</v>
      </c>
      <c r="I196" s="227"/>
      <c r="J196" s="222"/>
      <c r="K196" s="222"/>
      <c r="L196" s="228"/>
      <c r="M196" s="229"/>
      <c r="N196" s="230"/>
      <c r="O196" s="230"/>
      <c r="P196" s="230"/>
      <c r="Q196" s="230"/>
      <c r="R196" s="230"/>
      <c r="S196" s="230"/>
      <c r="T196" s="23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2" t="s">
        <v>129</v>
      </c>
      <c r="AU196" s="232" t="s">
        <v>81</v>
      </c>
      <c r="AV196" s="13" t="s">
        <v>81</v>
      </c>
      <c r="AW196" s="13" t="s">
        <v>34</v>
      </c>
      <c r="AX196" s="13" t="s">
        <v>79</v>
      </c>
      <c r="AY196" s="232" t="s">
        <v>118</v>
      </c>
    </row>
    <row r="197" s="12" customFormat="1" ht="22.8" customHeight="1">
      <c r="A197" s="12"/>
      <c r="B197" s="186"/>
      <c r="C197" s="187"/>
      <c r="D197" s="188" t="s">
        <v>71</v>
      </c>
      <c r="E197" s="200" t="s">
        <v>330</v>
      </c>
      <c r="F197" s="200" t="s">
        <v>331</v>
      </c>
      <c r="G197" s="187"/>
      <c r="H197" s="187"/>
      <c r="I197" s="190"/>
      <c r="J197" s="201">
        <f>BK197</f>
        <v>0</v>
      </c>
      <c r="K197" s="187"/>
      <c r="L197" s="192"/>
      <c r="M197" s="193"/>
      <c r="N197" s="194"/>
      <c r="O197" s="194"/>
      <c r="P197" s="195">
        <f>SUM(P198:P200)</f>
        <v>0</v>
      </c>
      <c r="Q197" s="194"/>
      <c r="R197" s="195">
        <f>SUM(R198:R200)</f>
        <v>0</v>
      </c>
      <c r="S197" s="194"/>
      <c r="T197" s="196">
        <f>SUM(T198:T200)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197" t="s">
        <v>79</v>
      </c>
      <c r="AT197" s="198" t="s">
        <v>71</v>
      </c>
      <c r="AU197" s="198" t="s">
        <v>79</v>
      </c>
      <c r="AY197" s="197" t="s">
        <v>118</v>
      </c>
      <c r="BK197" s="199">
        <f>SUM(BK198:BK200)</f>
        <v>0</v>
      </c>
    </row>
    <row r="198" s="2" customFormat="1" ht="33" customHeight="1">
      <c r="A198" s="39"/>
      <c r="B198" s="40"/>
      <c r="C198" s="202" t="s">
        <v>7</v>
      </c>
      <c r="D198" s="202" t="s">
        <v>121</v>
      </c>
      <c r="E198" s="203" t="s">
        <v>332</v>
      </c>
      <c r="F198" s="204" t="s">
        <v>333</v>
      </c>
      <c r="G198" s="205" t="s">
        <v>154</v>
      </c>
      <c r="H198" s="206">
        <v>85.313000000000002</v>
      </c>
      <c r="I198" s="207"/>
      <c r="J198" s="208">
        <f>ROUND(I198*H198,2)</f>
        <v>0</v>
      </c>
      <c r="K198" s="209"/>
      <c r="L198" s="45"/>
      <c r="M198" s="210" t="s">
        <v>19</v>
      </c>
      <c r="N198" s="211" t="s">
        <v>43</v>
      </c>
      <c r="O198" s="85"/>
      <c r="P198" s="212">
        <f>O198*H198</f>
        <v>0</v>
      </c>
      <c r="Q198" s="212">
        <v>0</v>
      </c>
      <c r="R198" s="212">
        <f>Q198*H198</f>
        <v>0</v>
      </c>
      <c r="S198" s="212">
        <v>0</v>
      </c>
      <c r="T198" s="213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14" t="s">
        <v>125</v>
      </c>
      <c r="AT198" s="214" t="s">
        <v>121</v>
      </c>
      <c r="AU198" s="214" t="s">
        <v>81</v>
      </c>
      <c r="AY198" s="18" t="s">
        <v>118</v>
      </c>
      <c r="BE198" s="215">
        <f>IF(N198="základní",J198,0)</f>
        <v>0</v>
      </c>
      <c r="BF198" s="215">
        <f>IF(N198="snížená",J198,0)</f>
        <v>0</v>
      </c>
      <c r="BG198" s="215">
        <f>IF(N198="zákl. přenesená",J198,0)</f>
        <v>0</v>
      </c>
      <c r="BH198" s="215">
        <f>IF(N198="sníž. přenesená",J198,0)</f>
        <v>0</v>
      </c>
      <c r="BI198" s="215">
        <f>IF(N198="nulová",J198,0)</f>
        <v>0</v>
      </c>
      <c r="BJ198" s="18" t="s">
        <v>79</v>
      </c>
      <c r="BK198" s="215">
        <f>ROUND(I198*H198,2)</f>
        <v>0</v>
      </c>
      <c r="BL198" s="18" t="s">
        <v>125</v>
      </c>
      <c r="BM198" s="214" t="s">
        <v>334</v>
      </c>
    </row>
    <row r="199" s="2" customFormat="1" ht="44.25" customHeight="1">
      <c r="A199" s="39"/>
      <c r="B199" s="40"/>
      <c r="C199" s="202" t="s">
        <v>335</v>
      </c>
      <c r="D199" s="202" t="s">
        <v>121</v>
      </c>
      <c r="E199" s="203" t="s">
        <v>336</v>
      </c>
      <c r="F199" s="204" t="s">
        <v>337</v>
      </c>
      <c r="G199" s="205" t="s">
        <v>154</v>
      </c>
      <c r="H199" s="206">
        <v>85.313000000000002</v>
      </c>
      <c r="I199" s="207"/>
      <c r="J199" s="208">
        <f>ROUND(I199*H199,2)</f>
        <v>0</v>
      </c>
      <c r="K199" s="209"/>
      <c r="L199" s="45"/>
      <c r="M199" s="210" t="s">
        <v>19</v>
      </c>
      <c r="N199" s="211" t="s">
        <v>43</v>
      </c>
      <c r="O199" s="85"/>
      <c r="P199" s="212">
        <f>O199*H199</f>
        <v>0</v>
      </c>
      <c r="Q199" s="212">
        <v>0</v>
      </c>
      <c r="R199" s="212">
        <f>Q199*H199</f>
        <v>0</v>
      </c>
      <c r="S199" s="212">
        <v>0</v>
      </c>
      <c r="T199" s="213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14" t="s">
        <v>125</v>
      </c>
      <c r="AT199" s="214" t="s">
        <v>121</v>
      </c>
      <c r="AU199" s="214" t="s">
        <v>81</v>
      </c>
      <c r="AY199" s="18" t="s">
        <v>118</v>
      </c>
      <c r="BE199" s="215">
        <f>IF(N199="základní",J199,0)</f>
        <v>0</v>
      </c>
      <c r="BF199" s="215">
        <f>IF(N199="snížená",J199,0)</f>
        <v>0</v>
      </c>
      <c r="BG199" s="215">
        <f>IF(N199="zákl. přenesená",J199,0)</f>
        <v>0</v>
      </c>
      <c r="BH199" s="215">
        <f>IF(N199="sníž. přenesená",J199,0)</f>
        <v>0</v>
      </c>
      <c r="BI199" s="215">
        <f>IF(N199="nulová",J199,0)</f>
        <v>0</v>
      </c>
      <c r="BJ199" s="18" t="s">
        <v>79</v>
      </c>
      <c r="BK199" s="215">
        <f>ROUND(I199*H199,2)</f>
        <v>0</v>
      </c>
      <c r="BL199" s="18" t="s">
        <v>125</v>
      </c>
      <c r="BM199" s="214" t="s">
        <v>338</v>
      </c>
    </row>
    <row r="200" s="2" customFormat="1" ht="44.25" customHeight="1">
      <c r="A200" s="39"/>
      <c r="B200" s="40"/>
      <c r="C200" s="202" t="s">
        <v>339</v>
      </c>
      <c r="D200" s="202" t="s">
        <v>121</v>
      </c>
      <c r="E200" s="203" t="s">
        <v>340</v>
      </c>
      <c r="F200" s="204" t="s">
        <v>341</v>
      </c>
      <c r="G200" s="205" t="s">
        <v>154</v>
      </c>
      <c r="H200" s="206">
        <v>85.313000000000002</v>
      </c>
      <c r="I200" s="207"/>
      <c r="J200" s="208">
        <f>ROUND(I200*H200,2)</f>
        <v>0</v>
      </c>
      <c r="K200" s="209"/>
      <c r="L200" s="45"/>
      <c r="M200" s="210" t="s">
        <v>19</v>
      </c>
      <c r="N200" s="211" t="s">
        <v>43</v>
      </c>
      <c r="O200" s="85"/>
      <c r="P200" s="212">
        <f>O200*H200</f>
        <v>0</v>
      </c>
      <c r="Q200" s="212">
        <v>0</v>
      </c>
      <c r="R200" s="212">
        <f>Q200*H200</f>
        <v>0</v>
      </c>
      <c r="S200" s="212">
        <v>0</v>
      </c>
      <c r="T200" s="213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14" t="s">
        <v>125</v>
      </c>
      <c r="AT200" s="214" t="s">
        <v>121</v>
      </c>
      <c r="AU200" s="214" t="s">
        <v>81</v>
      </c>
      <c r="AY200" s="18" t="s">
        <v>118</v>
      </c>
      <c r="BE200" s="215">
        <f>IF(N200="základní",J200,0)</f>
        <v>0</v>
      </c>
      <c r="BF200" s="215">
        <f>IF(N200="snížená",J200,0)</f>
        <v>0</v>
      </c>
      <c r="BG200" s="215">
        <f>IF(N200="zákl. přenesená",J200,0)</f>
        <v>0</v>
      </c>
      <c r="BH200" s="215">
        <f>IF(N200="sníž. přenesená",J200,0)</f>
        <v>0</v>
      </c>
      <c r="BI200" s="215">
        <f>IF(N200="nulová",J200,0)</f>
        <v>0</v>
      </c>
      <c r="BJ200" s="18" t="s">
        <v>79</v>
      </c>
      <c r="BK200" s="215">
        <f>ROUND(I200*H200,2)</f>
        <v>0</v>
      </c>
      <c r="BL200" s="18" t="s">
        <v>125</v>
      </c>
      <c r="BM200" s="214" t="s">
        <v>342</v>
      </c>
    </row>
    <row r="201" s="12" customFormat="1" ht="25.92" customHeight="1">
      <c r="A201" s="12"/>
      <c r="B201" s="186"/>
      <c r="C201" s="187"/>
      <c r="D201" s="188" t="s">
        <v>71</v>
      </c>
      <c r="E201" s="189" t="s">
        <v>343</v>
      </c>
      <c r="F201" s="189" t="s">
        <v>344</v>
      </c>
      <c r="G201" s="187"/>
      <c r="H201" s="187"/>
      <c r="I201" s="190"/>
      <c r="J201" s="191">
        <f>BK201</f>
        <v>0</v>
      </c>
      <c r="K201" s="187"/>
      <c r="L201" s="192"/>
      <c r="M201" s="193"/>
      <c r="N201" s="194"/>
      <c r="O201" s="194"/>
      <c r="P201" s="195">
        <f>P202+P205+P210+P212</f>
        <v>0</v>
      </c>
      <c r="Q201" s="194"/>
      <c r="R201" s="195">
        <f>R202+R205+R210+R212</f>
        <v>0</v>
      </c>
      <c r="S201" s="194"/>
      <c r="T201" s="196">
        <f>T202+T205+T210+T212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197" t="s">
        <v>150</v>
      </c>
      <c r="AT201" s="198" t="s">
        <v>71</v>
      </c>
      <c r="AU201" s="198" t="s">
        <v>72</v>
      </c>
      <c r="AY201" s="197" t="s">
        <v>118</v>
      </c>
      <c r="BK201" s="199">
        <f>BK202+BK205+BK210+BK212</f>
        <v>0</v>
      </c>
    </row>
    <row r="202" s="12" customFormat="1" ht="22.8" customHeight="1">
      <c r="A202" s="12"/>
      <c r="B202" s="186"/>
      <c r="C202" s="187"/>
      <c r="D202" s="188" t="s">
        <v>71</v>
      </c>
      <c r="E202" s="200" t="s">
        <v>345</v>
      </c>
      <c r="F202" s="200" t="s">
        <v>346</v>
      </c>
      <c r="G202" s="187"/>
      <c r="H202" s="187"/>
      <c r="I202" s="190"/>
      <c r="J202" s="201">
        <f>BK202</f>
        <v>0</v>
      </c>
      <c r="K202" s="187"/>
      <c r="L202" s="192"/>
      <c r="M202" s="193"/>
      <c r="N202" s="194"/>
      <c r="O202" s="194"/>
      <c r="P202" s="195">
        <f>SUM(P203:P204)</f>
        <v>0</v>
      </c>
      <c r="Q202" s="194"/>
      <c r="R202" s="195">
        <f>SUM(R203:R204)</f>
        <v>0</v>
      </c>
      <c r="S202" s="194"/>
      <c r="T202" s="196">
        <f>SUM(T203:T204)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197" t="s">
        <v>150</v>
      </c>
      <c r="AT202" s="198" t="s">
        <v>71</v>
      </c>
      <c r="AU202" s="198" t="s">
        <v>79</v>
      </c>
      <c r="AY202" s="197" t="s">
        <v>118</v>
      </c>
      <c r="BK202" s="199">
        <f>SUM(BK203:BK204)</f>
        <v>0</v>
      </c>
    </row>
    <row r="203" s="2" customFormat="1" ht="16.5" customHeight="1">
      <c r="A203" s="39"/>
      <c r="B203" s="40"/>
      <c r="C203" s="202" t="s">
        <v>347</v>
      </c>
      <c r="D203" s="202" t="s">
        <v>121</v>
      </c>
      <c r="E203" s="203" t="s">
        <v>348</v>
      </c>
      <c r="F203" s="204" t="s">
        <v>346</v>
      </c>
      <c r="G203" s="205" t="s">
        <v>349</v>
      </c>
      <c r="H203" s="206">
        <v>1</v>
      </c>
      <c r="I203" s="207"/>
      <c r="J203" s="208">
        <f>ROUND(I203*H203,2)</f>
        <v>0</v>
      </c>
      <c r="K203" s="209"/>
      <c r="L203" s="45"/>
      <c r="M203" s="210" t="s">
        <v>19</v>
      </c>
      <c r="N203" s="211" t="s">
        <v>43</v>
      </c>
      <c r="O203" s="85"/>
      <c r="P203" s="212">
        <f>O203*H203</f>
        <v>0</v>
      </c>
      <c r="Q203" s="212">
        <v>0</v>
      </c>
      <c r="R203" s="212">
        <f>Q203*H203</f>
        <v>0</v>
      </c>
      <c r="S203" s="212">
        <v>0</v>
      </c>
      <c r="T203" s="213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14" t="s">
        <v>350</v>
      </c>
      <c r="AT203" s="214" t="s">
        <v>121</v>
      </c>
      <c r="AU203" s="214" t="s">
        <v>81</v>
      </c>
      <c r="AY203" s="18" t="s">
        <v>118</v>
      </c>
      <c r="BE203" s="215">
        <f>IF(N203="základní",J203,0)</f>
        <v>0</v>
      </c>
      <c r="BF203" s="215">
        <f>IF(N203="snížená",J203,0)</f>
        <v>0</v>
      </c>
      <c r="BG203" s="215">
        <f>IF(N203="zákl. přenesená",J203,0)</f>
        <v>0</v>
      </c>
      <c r="BH203" s="215">
        <f>IF(N203="sníž. přenesená",J203,0)</f>
        <v>0</v>
      </c>
      <c r="BI203" s="215">
        <f>IF(N203="nulová",J203,0)</f>
        <v>0</v>
      </c>
      <c r="BJ203" s="18" t="s">
        <v>79</v>
      </c>
      <c r="BK203" s="215">
        <f>ROUND(I203*H203,2)</f>
        <v>0</v>
      </c>
      <c r="BL203" s="18" t="s">
        <v>350</v>
      </c>
      <c r="BM203" s="214" t="s">
        <v>351</v>
      </c>
    </row>
    <row r="204" s="2" customFormat="1" ht="16.5" customHeight="1">
      <c r="A204" s="39"/>
      <c r="B204" s="40"/>
      <c r="C204" s="202" t="s">
        <v>352</v>
      </c>
      <c r="D204" s="202" t="s">
        <v>121</v>
      </c>
      <c r="E204" s="203" t="s">
        <v>353</v>
      </c>
      <c r="F204" s="204" t="s">
        <v>354</v>
      </c>
      <c r="G204" s="205" t="s">
        <v>349</v>
      </c>
      <c r="H204" s="206">
        <v>1</v>
      </c>
      <c r="I204" s="207"/>
      <c r="J204" s="208">
        <f>ROUND(I204*H204,2)</f>
        <v>0</v>
      </c>
      <c r="K204" s="209"/>
      <c r="L204" s="45"/>
      <c r="M204" s="210" t="s">
        <v>19</v>
      </c>
      <c r="N204" s="211" t="s">
        <v>43</v>
      </c>
      <c r="O204" s="85"/>
      <c r="P204" s="212">
        <f>O204*H204</f>
        <v>0</v>
      </c>
      <c r="Q204" s="212">
        <v>0</v>
      </c>
      <c r="R204" s="212">
        <f>Q204*H204</f>
        <v>0</v>
      </c>
      <c r="S204" s="212">
        <v>0</v>
      </c>
      <c r="T204" s="213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14" t="s">
        <v>350</v>
      </c>
      <c r="AT204" s="214" t="s">
        <v>121</v>
      </c>
      <c r="AU204" s="214" t="s">
        <v>81</v>
      </c>
      <c r="AY204" s="18" t="s">
        <v>118</v>
      </c>
      <c r="BE204" s="215">
        <f>IF(N204="základní",J204,0)</f>
        <v>0</v>
      </c>
      <c r="BF204" s="215">
        <f>IF(N204="snížená",J204,0)</f>
        <v>0</v>
      </c>
      <c r="BG204" s="215">
        <f>IF(N204="zákl. přenesená",J204,0)</f>
        <v>0</v>
      </c>
      <c r="BH204" s="215">
        <f>IF(N204="sníž. přenesená",J204,0)</f>
        <v>0</v>
      </c>
      <c r="BI204" s="215">
        <f>IF(N204="nulová",J204,0)</f>
        <v>0</v>
      </c>
      <c r="BJ204" s="18" t="s">
        <v>79</v>
      </c>
      <c r="BK204" s="215">
        <f>ROUND(I204*H204,2)</f>
        <v>0</v>
      </c>
      <c r="BL204" s="18" t="s">
        <v>350</v>
      </c>
      <c r="BM204" s="214" t="s">
        <v>355</v>
      </c>
    </row>
    <row r="205" s="12" customFormat="1" ht="22.8" customHeight="1">
      <c r="A205" s="12"/>
      <c r="B205" s="186"/>
      <c r="C205" s="187"/>
      <c r="D205" s="188" t="s">
        <v>71</v>
      </c>
      <c r="E205" s="200" t="s">
        <v>356</v>
      </c>
      <c r="F205" s="200" t="s">
        <v>357</v>
      </c>
      <c r="G205" s="187"/>
      <c r="H205" s="187"/>
      <c r="I205" s="190"/>
      <c r="J205" s="201">
        <f>BK205</f>
        <v>0</v>
      </c>
      <c r="K205" s="187"/>
      <c r="L205" s="192"/>
      <c r="M205" s="193"/>
      <c r="N205" s="194"/>
      <c r="O205" s="194"/>
      <c r="P205" s="195">
        <f>SUM(P206:P209)</f>
        <v>0</v>
      </c>
      <c r="Q205" s="194"/>
      <c r="R205" s="195">
        <f>SUM(R206:R209)</f>
        <v>0</v>
      </c>
      <c r="S205" s="194"/>
      <c r="T205" s="196">
        <f>SUM(T206:T209)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197" t="s">
        <v>150</v>
      </c>
      <c r="AT205" s="198" t="s">
        <v>71</v>
      </c>
      <c r="AU205" s="198" t="s">
        <v>79</v>
      </c>
      <c r="AY205" s="197" t="s">
        <v>118</v>
      </c>
      <c r="BK205" s="199">
        <f>SUM(BK206:BK209)</f>
        <v>0</v>
      </c>
    </row>
    <row r="206" s="2" customFormat="1" ht="16.5" customHeight="1">
      <c r="A206" s="39"/>
      <c r="B206" s="40"/>
      <c r="C206" s="202" t="s">
        <v>358</v>
      </c>
      <c r="D206" s="202" t="s">
        <v>121</v>
      </c>
      <c r="E206" s="203" t="s">
        <v>359</v>
      </c>
      <c r="F206" s="204" t="s">
        <v>360</v>
      </c>
      <c r="G206" s="205" t="s">
        <v>361</v>
      </c>
      <c r="H206" s="206">
        <v>1</v>
      </c>
      <c r="I206" s="207"/>
      <c r="J206" s="208">
        <f>ROUND(I206*H206,2)</f>
        <v>0</v>
      </c>
      <c r="K206" s="209"/>
      <c r="L206" s="45"/>
      <c r="M206" s="210" t="s">
        <v>19</v>
      </c>
      <c r="N206" s="211" t="s">
        <v>43</v>
      </c>
      <c r="O206" s="85"/>
      <c r="P206" s="212">
        <f>O206*H206</f>
        <v>0</v>
      </c>
      <c r="Q206" s="212">
        <v>0</v>
      </c>
      <c r="R206" s="212">
        <f>Q206*H206</f>
        <v>0</v>
      </c>
      <c r="S206" s="212">
        <v>0</v>
      </c>
      <c r="T206" s="213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14" t="s">
        <v>350</v>
      </c>
      <c r="AT206" s="214" t="s">
        <v>121</v>
      </c>
      <c r="AU206" s="214" t="s">
        <v>81</v>
      </c>
      <c r="AY206" s="18" t="s">
        <v>118</v>
      </c>
      <c r="BE206" s="215">
        <f>IF(N206="základní",J206,0)</f>
        <v>0</v>
      </c>
      <c r="BF206" s="215">
        <f>IF(N206="snížená",J206,0)</f>
        <v>0</v>
      </c>
      <c r="BG206" s="215">
        <f>IF(N206="zákl. přenesená",J206,0)</f>
        <v>0</v>
      </c>
      <c r="BH206" s="215">
        <f>IF(N206="sníž. přenesená",J206,0)</f>
        <v>0</v>
      </c>
      <c r="BI206" s="215">
        <f>IF(N206="nulová",J206,0)</f>
        <v>0</v>
      </c>
      <c r="BJ206" s="18" t="s">
        <v>79</v>
      </c>
      <c r="BK206" s="215">
        <f>ROUND(I206*H206,2)</f>
        <v>0</v>
      </c>
      <c r="BL206" s="18" t="s">
        <v>350</v>
      </c>
      <c r="BM206" s="214" t="s">
        <v>362</v>
      </c>
    </row>
    <row r="207" s="2" customFormat="1" ht="16.5" customHeight="1">
      <c r="A207" s="39"/>
      <c r="B207" s="40"/>
      <c r="C207" s="202" t="s">
        <v>363</v>
      </c>
      <c r="D207" s="202" t="s">
        <v>121</v>
      </c>
      <c r="E207" s="203" t="s">
        <v>364</v>
      </c>
      <c r="F207" s="204" t="s">
        <v>365</v>
      </c>
      <c r="G207" s="205" t="s">
        <v>349</v>
      </c>
      <c r="H207" s="206">
        <v>1</v>
      </c>
      <c r="I207" s="207"/>
      <c r="J207" s="208">
        <f>ROUND(I207*H207,2)</f>
        <v>0</v>
      </c>
      <c r="K207" s="209"/>
      <c r="L207" s="45"/>
      <c r="M207" s="210" t="s">
        <v>19</v>
      </c>
      <c r="N207" s="211" t="s">
        <v>43</v>
      </c>
      <c r="O207" s="85"/>
      <c r="P207" s="212">
        <f>O207*H207</f>
        <v>0</v>
      </c>
      <c r="Q207" s="212">
        <v>0</v>
      </c>
      <c r="R207" s="212">
        <f>Q207*H207</f>
        <v>0</v>
      </c>
      <c r="S207" s="212">
        <v>0</v>
      </c>
      <c r="T207" s="213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14" t="s">
        <v>350</v>
      </c>
      <c r="AT207" s="214" t="s">
        <v>121</v>
      </c>
      <c r="AU207" s="214" t="s">
        <v>81</v>
      </c>
      <c r="AY207" s="18" t="s">
        <v>118</v>
      </c>
      <c r="BE207" s="215">
        <f>IF(N207="základní",J207,0)</f>
        <v>0</v>
      </c>
      <c r="BF207" s="215">
        <f>IF(N207="snížená",J207,0)</f>
        <v>0</v>
      </c>
      <c r="BG207" s="215">
        <f>IF(N207="zákl. přenesená",J207,0)</f>
        <v>0</v>
      </c>
      <c r="BH207" s="215">
        <f>IF(N207="sníž. přenesená",J207,0)</f>
        <v>0</v>
      </c>
      <c r="BI207" s="215">
        <f>IF(N207="nulová",J207,0)</f>
        <v>0</v>
      </c>
      <c r="BJ207" s="18" t="s">
        <v>79</v>
      </c>
      <c r="BK207" s="215">
        <f>ROUND(I207*H207,2)</f>
        <v>0</v>
      </c>
      <c r="BL207" s="18" t="s">
        <v>350</v>
      </c>
      <c r="BM207" s="214" t="s">
        <v>366</v>
      </c>
    </row>
    <row r="208" s="2" customFormat="1" ht="16.5" customHeight="1">
      <c r="A208" s="39"/>
      <c r="B208" s="40"/>
      <c r="C208" s="202" t="s">
        <v>367</v>
      </c>
      <c r="D208" s="202" t="s">
        <v>121</v>
      </c>
      <c r="E208" s="203" t="s">
        <v>368</v>
      </c>
      <c r="F208" s="204" t="s">
        <v>369</v>
      </c>
      <c r="G208" s="205" t="s">
        <v>361</v>
      </c>
      <c r="H208" s="206">
        <v>1</v>
      </c>
      <c r="I208" s="207"/>
      <c r="J208" s="208">
        <f>ROUND(I208*H208,2)</f>
        <v>0</v>
      </c>
      <c r="K208" s="209"/>
      <c r="L208" s="45"/>
      <c r="M208" s="210" t="s">
        <v>19</v>
      </c>
      <c r="N208" s="211" t="s">
        <v>43</v>
      </c>
      <c r="O208" s="85"/>
      <c r="P208" s="212">
        <f>O208*H208</f>
        <v>0</v>
      </c>
      <c r="Q208" s="212">
        <v>0</v>
      </c>
      <c r="R208" s="212">
        <f>Q208*H208</f>
        <v>0</v>
      </c>
      <c r="S208" s="212">
        <v>0</v>
      </c>
      <c r="T208" s="213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14" t="s">
        <v>350</v>
      </c>
      <c r="AT208" s="214" t="s">
        <v>121</v>
      </c>
      <c r="AU208" s="214" t="s">
        <v>81</v>
      </c>
      <c r="AY208" s="18" t="s">
        <v>118</v>
      </c>
      <c r="BE208" s="215">
        <f>IF(N208="základní",J208,0)</f>
        <v>0</v>
      </c>
      <c r="BF208" s="215">
        <f>IF(N208="snížená",J208,0)</f>
        <v>0</v>
      </c>
      <c r="BG208" s="215">
        <f>IF(N208="zákl. přenesená",J208,0)</f>
        <v>0</v>
      </c>
      <c r="BH208" s="215">
        <f>IF(N208="sníž. přenesená",J208,0)</f>
        <v>0</v>
      </c>
      <c r="BI208" s="215">
        <f>IF(N208="nulová",J208,0)</f>
        <v>0</v>
      </c>
      <c r="BJ208" s="18" t="s">
        <v>79</v>
      </c>
      <c r="BK208" s="215">
        <f>ROUND(I208*H208,2)</f>
        <v>0</v>
      </c>
      <c r="BL208" s="18" t="s">
        <v>350</v>
      </c>
      <c r="BM208" s="214" t="s">
        <v>370</v>
      </c>
    </row>
    <row r="209" s="2" customFormat="1" ht="16.5" customHeight="1">
      <c r="A209" s="39"/>
      <c r="B209" s="40"/>
      <c r="C209" s="202" t="s">
        <v>371</v>
      </c>
      <c r="D209" s="202" t="s">
        <v>121</v>
      </c>
      <c r="E209" s="203" t="s">
        <v>372</v>
      </c>
      <c r="F209" s="204" t="s">
        <v>373</v>
      </c>
      <c r="G209" s="205" t="s">
        <v>349</v>
      </c>
      <c r="H209" s="206">
        <v>1</v>
      </c>
      <c r="I209" s="207"/>
      <c r="J209" s="208">
        <f>ROUND(I209*H209,2)</f>
        <v>0</v>
      </c>
      <c r="K209" s="209"/>
      <c r="L209" s="45"/>
      <c r="M209" s="210" t="s">
        <v>19</v>
      </c>
      <c r="N209" s="211" t="s">
        <v>43</v>
      </c>
      <c r="O209" s="85"/>
      <c r="P209" s="212">
        <f>O209*H209</f>
        <v>0</v>
      </c>
      <c r="Q209" s="212">
        <v>0</v>
      </c>
      <c r="R209" s="212">
        <f>Q209*H209</f>
        <v>0</v>
      </c>
      <c r="S209" s="212">
        <v>0</v>
      </c>
      <c r="T209" s="213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14" t="s">
        <v>350</v>
      </c>
      <c r="AT209" s="214" t="s">
        <v>121</v>
      </c>
      <c r="AU209" s="214" t="s">
        <v>81</v>
      </c>
      <c r="AY209" s="18" t="s">
        <v>118</v>
      </c>
      <c r="BE209" s="215">
        <f>IF(N209="základní",J209,0)</f>
        <v>0</v>
      </c>
      <c r="BF209" s="215">
        <f>IF(N209="snížená",J209,0)</f>
        <v>0</v>
      </c>
      <c r="BG209" s="215">
        <f>IF(N209="zákl. přenesená",J209,0)</f>
        <v>0</v>
      </c>
      <c r="BH209" s="215">
        <f>IF(N209="sníž. přenesená",J209,0)</f>
        <v>0</v>
      </c>
      <c r="BI209" s="215">
        <f>IF(N209="nulová",J209,0)</f>
        <v>0</v>
      </c>
      <c r="BJ209" s="18" t="s">
        <v>79</v>
      </c>
      <c r="BK209" s="215">
        <f>ROUND(I209*H209,2)</f>
        <v>0</v>
      </c>
      <c r="BL209" s="18" t="s">
        <v>350</v>
      </c>
      <c r="BM209" s="214" t="s">
        <v>374</v>
      </c>
    </row>
    <row r="210" s="12" customFormat="1" ht="22.8" customHeight="1">
      <c r="A210" s="12"/>
      <c r="B210" s="186"/>
      <c r="C210" s="187"/>
      <c r="D210" s="188" t="s">
        <v>71</v>
      </c>
      <c r="E210" s="200" t="s">
        <v>375</v>
      </c>
      <c r="F210" s="200" t="s">
        <v>376</v>
      </c>
      <c r="G210" s="187"/>
      <c r="H210" s="187"/>
      <c r="I210" s="190"/>
      <c r="J210" s="201">
        <f>BK210</f>
        <v>0</v>
      </c>
      <c r="K210" s="187"/>
      <c r="L210" s="192"/>
      <c r="M210" s="193"/>
      <c r="N210" s="194"/>
      <c r="O210" s="194"/>
      <c r="P210" s="195">
        <f>P211</f>
        <v>0</v>
      </c>
      <c r="Q210" s="194"/>
      <c r="R210" s="195">
        <f>R211</f>
        <v>0</v>
      </c>
      <c r="S210" s="194"/>
      <c r="T210" s="196">
        <f>T211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197" t="s">
        <v>150</v>
      </c>
      <c r="AT210" s="198" t="s">
        <v>71</v>
      </c>
      <c r="AU210" s="198" t="s">
        <v>79</v>
      </c>
      <c r="AY210" s="197" t="s">
        <v>118</v>
      </c>
      <c r="BK210" s="199">
        <f>BK211</f>
        <v>0</v>
      </c>
    </row>
    <row r="211" s="2" customFormat="1" ht="16.5" customHeight="1">
      <c r="A211" s="39"/>
      <c r="B211" s="40"/>
      <c r="C211" s="202" t="s">
        <v>377</v>
      </c>
      <c r="D211" s="202" t="s">
        <v>121</v>
      </c>
      <c r="E211" s="203" t="s">
        <v>378</v>
      </c>
      <c r="F211" s="204" t="s">
        <v>379</v>
      </c>
      <c r="G211" s="205" t="s">
        <v>349</v>
      </c>
      <c r="H211" s="206">
        <v>1</v>
      </c>
      <c r="I211" s="207"/>
      <c r="J211" s="208">
        <f>ROUND(I211*H211,2)</f>
        <v>0</v>
      </c>
      <c r="K211" s="209"/>
      <c r="L211" s="45"/>
      <c r="M211" s="210" t="s">
        <v>19</v>
      </c>
      <c r="N211" s="211" t="s">
        <v>43</v>
      </c>
      <c r="O211" s="85"/>
      <c r="P211" s="212">
        <f>O211*H211</f>
        <v>0</v>
      </c>
      <c r="Q211" s="212">
        <v>0</v>
      </c>
      <c r="R211" s="212">
        <f>Q211*H211</f>
        <v>0</v>
      </c>
      <c r="S211" s="212">
        <v>0</v>
      </c>
      <c r="T211" s="213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14" t="s">
        <v>350</v>
      </c>
      <c r="AT211" s="214" t="s">
        <v>121</v>
      </c>
      <c r="AU211" s="214" t="s">
        <v>81</v>
      </c>
      <c r="AY211" s="18" t="s">
        <v>118</v>
      </c>
      <c r="BE211" s="215">
        <f>IF(N211="základní",J211,0)</f>
        <v>0</v>
      </c>
      <c r="BF211" s="215">
        <f>IF(N211="snížená",J211,0)</f>
        <v>0</v>
      </c>
      <c r="BG211" s="215">
        <f>IF(N211="zákl. přenesená",J211,0)</f>
        <v>0</v>
      </c>
      <c r="BH211" s="215">
        <f>IF(N211="sníž. přenesená",J211,0)</f>
        <v>0</v>
      </c>
      <c r="BI211" s="215">
        <f>IF(N211="nulová",J211,0)</f>
        <v>0</v>
      </c>
      <c r="BJ211" s="18" t="s">
        <v>79</v>
      </c>
      <c r="BK211" s="215">
        <f>ROUND(I211*H211,2)</f>
        <v>0</v>
      </c>
      <c r="BL211" s="18" t="s">
        <v>350</v>
      </c>
      <c r="BM211" s="214" t="s">
        <v>380</v>
      </c>
    </row>
    <row r="212" s="12" customFormat="1" ht="22.8" customHeight="1">
      <c r="A212" s="12"/>
      <c r="B212" s="186"/>
      <c r="C212" s="187"/>
      <c r="D212" s="188" t="s">
        <v>71</v>
      </c>
      <c r="E212" s="200" t="s">
        <v>381</v>
      </c>
      <c r="F212" s="200" t="s">
        <v>382</v>
      </c>
      <c r="G212" s="187"/>
      <c r="H212" s="187"/>
      <c r="I212" s="190"/>
      <c r="J212" s="201">
        <f>BK212</f>
        <v>0</v>
      </c>
      <c r="K212" s="187"/>
      <c r="L212" s="192"/>
      <c r="M212" s="193"/>
      <c r="N212" s="194"/>
      <c r="O212" s="194"/>
      <c r="P212" s="195">
        <f>P213</f>
        <v>0</v>
      </c>
      <c r="Q212" s="194"/>
      <c r="R212" s="195">
        <f>R213</f>
        <v>0</v>
      </c>
      <c r="S212" s="194"/>
      <c r="T212" s="196">
        <f>T213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197" t="s">
        <v>150</v>
      </c>
      <c r="AT212" s="198" t="s">
        <v>71</v>
      </c>
      <c r="AU212" s="198" t="s">
        <v>79</v>
      </c>
      <c r="AY212" s="197" t="s">
        <v>118</v>
      </c>
      <c r="BK212" s="199">
        <f>BK213</f>
        <v>0</v>
      </c>
    </row>
    <row r="213" s="2" customFormat="1" ht="16.5" customHeight="1">
      <c r="A213" s="39"/>
      <c r="B213" s="40"/>
      <c r="C213" s="202" t="s">
        <v>383</v>
      </c>
      <c r="D213" s="202" t="s">
        <v>121</v>
      </c>
      <c r="E213" s="203" t="s">
        <v>384</v>
      </c>
      <c r="F213" s="204" t="s">
        <v>385</v>
      </c>
      <c r="G213" s="205" t="s">
        <v>361</v>
      </c>
      <c r="H213" s="206">
        <v>1</v>
      </c>
      <c r="I213" s="207"/>
      <c r="J213" s="208">
        <f>ROUND(I213*H213,2)</f>
        <v>0</v>
      </c>
      <c r="K213" s="209"/>
      <c r="L213" s="45"/>
      <c r="M213" s="265" t="s">
        <v>19</v>
      </c>
      <c r="N213" s="266" t="s">
        <v>43</v>
      </c>
      <c r="O213" s="267"/>
      <c r="P213" s="268">
        <f>O213*H213</f>
        <v>0</v>
      </c>
      <c r="Q213" s="268">
        <v>0</v>
      </c>
      <c r="R213" s="268">
        <f>Q213*H213</f>
        <v>0</v>
      </c>
      <c r="S213" s="268">
        <v>0</v>
      </c>
      <c r="T213" s="269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14" t="s">
        <v>350</v>
      </c>
      <c r="AT213" s="214" t="s">
        <v>121</v>
      </c>
      <c r="AU213" s="214" t="s">
        <v>81</v>
      </c>
      <c r="AY213" s="18" t="s">
        <v>118</v>
      </c>
      <c r="BE213" s="215">
        <f>IF(N213="základní",J213,0)</f>
        <v>0</v>
      </c>
      <c r="BF213" s="215">
        <f>IF(N213="snížená",J213,0)</f>
        <v>0</v>
      </c>
      <c r="BG213" s="215">
        <f>IF(N213="zákl. přenesená",J213,0)</f>
        <v>0</v>
      </c>
      <c r="BH213" s="215">
        <f>IF(N213="sníž. přenesená",J213,0)</f>
        <v>0</v>
      </c>
      <c r="BI213" s="215">
        <f>IF(N213="nulová",J213,0)</f>
        <v>0</v>
      </c>
      <c r="BJ213" s="18" t="s">
        <v>79</v>
      </c>
      <c r="BK213" s="215">
        <f>ROUND(I213*H213,2)</f>
        <v>0</v>
      </c>
      <c r="BL213" s="18" t="s">
        <v>350</v>
      </c>
      <c r="BM213" s="214" t="s">
        <v>386</v>
      </c>
    </row>
    <row r="214" s="2" customFormat="1" ht="6.96" customHeight="1">
      <c r="A214" s="39"/>
      <c r="B214" s="60"/>
      <c r="C214" s="61"/>
      <c r="D214" s="61"/>
      <c r="E214" s="61"/>
      <c r="F214" s="61"/>
      <c r="G214" s="61"/>
      <c r="H214" s="61"/>
      <c r="I214" s="61"/>
      <c r="J214" s="61"/>
      <c r="K214" s="61"/>
      <c r="L214" s="45"/>
      <c r="M214" s="39"/>
      <c r="O214" s="39"/>
      <c r="P214" s="39"/>
      <c r="Q214" s="39"/>
      <c r="R214" s="39"/>
      <c r="S214" s="39"/>
      <c r="T214" s="39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</row>
  </sheetData>
  <sheetProtection sheet="1" autoFilter="0" formatColumns="0" formatRows="0" objects="1" scenarios="1" spinCount="100000" saltValue="3lTjuUPXP1HVWjtDBrNmxzmXkuboqfEhkc1sp0zoWJakhIpJoelGrqNANl5/OgldtPDJj2xXIdhUIFn7Dnicww==" hashValue="UF+PdahueJjITjlnzEy5z99MCV+2vgKImegKZPdZO38yiQxKkFMFgpqgiqKMfanBr+sylL3fJQwvV8uTtiQktA==" algorithmName="SHA-512" password="CC35"/>
  <autoFilter ref="C92:K213"/>
  <mergeCells count="9">
    <mergeCell ref="E7:H7"/>
    <mergeCell ref="E9:H9"/>
    <mergeCell ref="E18:H18"/>
    <mergeCell ref="E27:H27"/>
    <mergeCell ref="E48:H48"/>
    <mergeCell ref="E50:H50"/>
    <mergeCell ref="E83:H83"/>
    <mergeCell ref="E85:H85"/>
    <mergeCell ref="L2:V2"/>
  </mergeCells>
  <hyperlinks>
    <hyperlink ref="F97" r:id="rId1" display="https://podminky.urs.cz/item/CS_URS_2023_02/111211201"/>
    <hyperlink ref="F113" r:id="rId2" display="https://podminky.urs.cz/item/CS_URS_2023_01/153191121"/>
    <hyperlink ref="F116" r:id="rId3" display="https://podminky.urs.cz/item/CS_URS_2023_01/153191131"/>
    <hyperlink ref="F118" r:id="rId4" display="https://podminky.urs.cz/item/CS_URS_2023_01/162751157"/>
    <hyperlink ref="F123" r:id="rId5" display="https://podminky.urs.cz/item/CS_URS_2023_01/162751159"/>
    <hyperlink ref="F129" r:id="rId6" display="https://podminky.urs.cz/item/CS_URS_2023_01/171201221"/>
    <hyperlink ref="F132" r:id="rId7" display="https://podminky.urs.cz/item/CS_URS_2023_01/175151101"/>
    <hyperlink ref="F138" r:id="rId8" display="https://podminky.urs.cz/item/CS_URS_2023_01/212751104"/>
    <hyperlink ref="F180" r:id="rId9" display="https://podminky.urs.cz/item/CS_URS_2023_01/938908411"/>
    <hyperlink ref="F184" r:id="rId10" display="https://podminky.urs.cz/item/CS_URS_2023_02/949121211"/>
    <hyperlink ref="F186" r:id="rId11" display="https://podminky.urs.cz/item/CS_URS_2023_02/9491218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0" customWidth="1"/>
    <col min="2" max="2" width="1.667969" style="270" customWidth="1"/>
    <col min="3" max="4" width="5" style="270" customWidth="1"/>
    <col min="5" max="5" width="11.66016" style="270" customWidth="1"/>
    <col min="6" max="6" width="9.160156" style="270" customWidth="1"/>
    <col min="7" max="7" width="5" style="270" customWidth="1"/>
    <col min="8" max="8" width="77.83203" style="270" customWidth="1"/>
    <col min="9" max="10" width="20" style="270" customWidth="1"/>
    <col min="11" max="11" width="1.667969" style="270" customWidth="1"/>
  </cols>
  <sheetData>
    <row r="1" s="1" customFormat="1" ht="37.5" customHeight="1"/>
    <row r="2" s="1" customFormat="1" ht="7.5" customHeight="1">
      <c r="B2" s="271"/>
      <c r="C2" s="272"/>
      <c r="D2" s="272"/>
      <c r="E2" s="272"/>
      <c r="F2" s="272"/>
      <c r="G2" s="272"/>
      <c r="H2" s="272"/>
      <c r="I2" s="272"/>
      <c r="J2" s="272"/>
      <c r="K2" s="273"/>
    </row>
    <row r="3" s="16" customFormat="1" ht="45" customHeight="1">
      <c r="B3" s="274"/>
      <c r="C3" s="275" t="s">
        <v>387</v>
      </c>
      <c r="D3" s="275"/>
      <c r="E3" s="275"/>
      <c r="F3" s="275"/>
      <c r="G3" s="275"/>
      <c r="H3" s="275"/>
      <c r="I3" s="275"/>
      <c r="J3" s="275"/>
      <c r="K3" s="276"/>
    </row>
    <row r="4" s="1" customFormat="1" ht="25.5" customHeight="1">
      <c r="B4" s="277"/>
      <c r="C4" s="278" t="s">
        <v>388</v>
      </c>
      <c r="D4" s="278"/>
      <c r="E4" s="278"/>
      <c r="F4" s="278"/>
      <c r="G4" s="278"/>
      <c r="H4" s="278"/>
      <c r="I4" s="278"/>
      <c r="J4" s="278"/>
      <c r="K4" s="279"/>
    </row>
    <row r="5" s="1" customFormat="1" ht="5.25" customHeight="1">
      <c r="B5" s="277"/>
      <c r="C5" s="280"/>
      <c r="D5" s="280"/>
      <c r="E5" s="280"/>
      <c r="F5" s="280"/>
      <c r="G5" s="280"/>
      <c r="H5" s="280"/>
      <c r="I5" s="280"/>
      <c r="J5" s="280"/>
      <c r="K5" s="279"/>
    </row>
    <row r="6" s="1" customFormat="1" ht="15" customHeight="1">
      <c r="B6" s="277"/>
      <c r="C6" s="281" t="s">
        <v>389</v>
      </c>
      <c r="D6" s="281"/>
      <c r="E6" s="281"/>
      <c r="F6" s="281"/>
      <c r="G6" s="281"/>
      <c r="H6" s="281"/>
      <c r="I6" s="281"/>
      <c r="J6" s="281"/>
      <c r="K6" s="279"/>
    </row>
    <row r="7" s="1" customFormat="1" ht="15" customHeight="1">
      <c r="B7" s="282"/>
      <c r="C7" s="281" t="s">
        <v>390</v>
      </c>
      <c r="D7" s="281"/>
      <c r="E7" s="281"/>
      <c r="F7" s="281"/>
      <c r="G7" s="281"/>
      <c r="H7" s="281"/>
      <c r="I7" s="281"/>
      <c r="J7" s="281"/>
      <c r="K7" s="279"/>
    </row>
    <row r="8" s="1" customFormat="1" ht="12.75" customHeight="1">
      <c r="B8" s="282"/>
      <c r="C8" s="281"/>
      <c r="D8" s="281"/>
      <c r="E8" s="281"/>
      <c r="F8" s="281"/>
      <c r="G8" s="281"/>
      <c r="H8" s="281"/>
      <c r="I8" s="281"/>
      <c r="J8" s="281"/>
      <c r="K8" s="279"/>
    </row>
    <row r="9" s="1" customFormat="1" ht="15" customHeight="1">
      <c r="B9" s="282"/>
      <c r="C9" s="281" t="s">
        <v>391</v>
      </c>
      <c r="D9" s="281"/>
      <c r="E9" s="281"/>
      <c r="F9" s="281"/>
      <c r="G9" s="281"/>
      <c r="H9" s="281"/>
      <c r="I9" s="281"/>
      <c r="J9" s="281"/>
      <c r="K9" s="279"/>
    </row>
    <row r="10" s="1" customFormat="1" ht="15" customHeight="1">
      <c r="B10" s="282"/>
      <c r="C10" s="281"/>
      <c r="D10" s="281" t="s">
        <v>392</v>
      </c>
      <c r="E10" s="281"/>
      <c r="F10" s="281"/>
      <c r="G10" s="281"/>
      <c r="H10" s="281"/>
      <c r="I10" s="281"/>
      <c r="J10" s="281"/>
      <c r="K10" s="279"/>
    </row>
    <row r="11" s="1" customFormat="1" ht="15" customHeight="1">
      <c r="B11" s="282"/>
      <c r="C11" s="283"/>
      <c r="D11" s="281" t="s">
        <v>393</v>
      </c>
      <c r="E11" s="281"/>
      <c r="F11" s="281"/>
      <c r="G11" s="281"/>
      <c r="H11" s="281"/>
      <c r="I11" s="281"/>
      <c r="J11" s="281"/>
      <c r="K11" s="279"/>
    </row>
    <row r="12" s="1" customFormat="1" ht="15" customHeight="1">
      <c r="B12" s="282"/>
      <c r="C12" s="283"/>
      <c r="D12" s="281"/>
      <c r="E12" s="281"/>
      <c r="F12" s="281"/>
      <c r="G12" s="281"/>
      <c r="H12" s="281"/>
      <c r="I12" s="281"/>
      <c r="J12" s="281"/>
      <c r="K12" s="279"/>
    </row>
    <row r="13" s="1" customFormat="1" ht="15" customHeight="1">
      <c r="B13" s="282"/>
      <c r="C13" s="283"/>
      <c r="D13" s="284" t="s">
        <v>394</v>
      </c>
      <c r="E13" s="281"/>
      <c r="F13" s="281"/>
      <c r="G13" s="281"/>
      <c r="H13" s="281"/>
      <c r="I13" s="281"/>
      <c r="J13" s="281"/>
      <c r="K13" s="279"/>
    </row>
    <row r="14" s="1" customFormat="1" ht="12.75" customHeight="1">
      <c r="B14" s="282"/>
      <c r="C14" s="283"/>
      <c r="D14" s="283"/>
      <c r="E14" s="283"/>
      <c r="F14" s="283"/>
      <c r="G14" s="283"/>
      <c r="H14" s="283"/>
      <c r="I14" s="283"/>
      <c r="J14" s="283"/>
      <c r="K14" s="279"/>
    </row>
    <row r="15" s="1" customFormat="1" ht="15" customHeight="1">
      <c r="B15" s="282"/>
      <c r="C15" s="283"/>
      <c r="D15" s="281" t="s">
        <v>395</v>
      </c>
      <c r="E15" s="281"/>
      <c r="F15" s="281"/>
      <c r="G15" s="281"/>
      <c r="H15" s="281"/>
      <c r="I15" s="281"/>
      <c r="J15" s="281"/>
      <c r="K15" s="279"/>
    </row>
    <row r="16" s="1" customFormat="1" ht="15" customHeight="1">
      <c r="B16" s="282"/>
      <c r="C16" s="283"/>
      <c r="D16" s="281" t="s">
        <v>396</v>
      </c>
      <c r="E16" s="281"/>
      <c r="F16" s="281"/>
      <c r="G16" s="281"/>
      <c r="H16" s="281"/>
      <c r="I16" s="281"/>
      <c r="J16" s="281"/>
      <c r="K16" s="279"/>
    </row>
    <row r="17" s="1" customFormat="1" ht="15" customHeight="1">
      <c r="B17" s="282"/>
      <c r="C17" s="283"/>
      <c r="D17" s="281" t="s">
        <v>397</v>
      </c>
      <c r="E17" s="281"/>
      <c r="F17" s="281"/>
      <c r="G17" s="281"/>
      <c r="H17" s="281"/>
      <c r="I17" s="281"/>
      <c r="J17" s="281"/>
      <c r="K17" s="279"/>
    </row>
    <row r="18" s="1" customFormat="1" ht="15" customHeight="1">
      <c r="B18" s="282"/>
      <c r="C18" s="283"/>
      <c r="D18" s="283"/>
      <c r="E18" s="285" t="s">
        <v>78</v>
      </c>
      <c r="F18" s="281" t="s">
        <v>398</v>
      </c>
      <c r="G18" s="281"/>
      <c r="H18" s="281"/>
      <c r="I18" s="281"/>
      <c r="J18" s="281"/>
      <c r="K18" s="279"/>
    </row>
    <row r="19" s="1" customFormat="1" ht="15" customHeight="1">
      <c r="B19" s="282"/>
      <c r="C19" s="283"/>
      <c r="D19" s="283"/>
      <c r="E19" s="285" t="s">
        <v>399</v>
      </c>
      <c r="F19" s="281" t="s">
        <v>400</v>
      </c>
      <c r="G19" s="281"/>
      <c r="H19" s="281"/>
      <c r="I19" s="281"/>
      <c r="J19" s="281"/>
      <c r="K19" s="279"/>
    </row>
    <row r="20" s="1" customFormat="1" ht="15" customHeight="1">
      <c r="B20" s="282"/>
      <c r="C20" s="283"/>
      <c r="D20" s="283"/>
      <c r="E20" s="285" t="s">
        <v>401</v>
      </c>
      <c r="F20" s="281" t="s">
        <v>402</v>
      </c>
      <c r="G20" s="281"/>
      <c r="H20" s="281"/>
      <c r="I20" s="281"/>
      <c r="J20" s="281"/>
      <c r="K20" s="279"/>
    </row>
    <row r="21" s="1" customFormat="1" ht="15" customHeight="1">
      <c r="B21" s="282"/>
      <c r="C21" s="283"/>
      <c r="D21" s="283"/>
      <c r="E21" s="285" t="s">
        <v>403</v>
      </c>
      <c r="F21" s="281" t="s">
        <v>404</v>
      </c>
      <c r="G21" s="281"/>
      <c r="H21" s="281"/>
      <c r="I21" s="281"/>
      <c r="J21" s="281"/>
      <c r="K21" s="279"/>
    </row>
    <row r="22" s="1" customFormat="1" ht="15" customHeight="1">
      <c r="B22" s="282"/>
      <c r="C22" s="283"/>
      <c r="D22" s="283"/>
      <c r="E22" s="285" t="s">
        <v>405</v>
      </c>
      <c r="F22" s="281" t="s">
        <v>406</v>
      </c>
      <c r="G22" s="281"/>
      <c r="H22" s="281"/>
      <c r="I22" s="281"/>
      <c r="J22" s="281"/>
      <c r="K22" s="279"/>
    </row>
    <row r="23" s="1" customFormat="1" ht="15" customHeight="1">
      <c r="B23" s="282"/>
      <c r="C23" s="283"/>
      <c r="D23" s="283"/>
      <c r="E23" s="285" t="s">
        <v>407</v>
      </c>
      <c r="F23" s="281" t="s">
        <v>408</v>
      </c>
      <c r="G23" s="281"/>
      <c r="H23" s="281"/>
      <c r="I23" s="281"/>
      <c r="J23" s="281"/>
      <c r="K23" s="279"/>
    </row>
    <row r="24" s="1" customFormat="1" ht="12.75" customHeight="1">
      <c r="B24" s="282"/>
      <c r="C24" s="283"/>
      <c r="D24" s="283"/>
      <c r="E24" s="283"/>
      <c r="F24" s="283"/>
      <c r="G24" s="283"/>
      <c r="H24" s="283"/>
      <c r="I24" s="283"/>
      <c r="J24" s="283"/>
      <c r="K24" s="279"/>
    </row>
    <row r="25" s="1" customFormat="1" ht="15" customHeight="1">
      <c r="B25" s="282"/>
      <c r="C25" s="281" t="s">
        <v>409</v>
      </c>
      <c r="D25" s="281"/>
      <c r="E25" s="281"/>
      <c r="F25" s="281"/>
      <c r="G25" s="281"/>
      <c r="H25" s="281"/>
      <c r="I25" s="281"/>
      <c r="J25" s="281"/>
      <c r="K25" s="279"/>
    </row>
    <row r="26" s="1" customFormat="1" ht="15" customHeight="1">
      <c r="B26" s="282"/>
      <c r="C26" s="281" t="s">
        <v>410</v>
      </c>
      <c r="D26" s="281"/>
      <c r="E26" s="281"/>
      <c r="F26" s="281"/>
      <c r="G26" s="281"/>
      <c r="H26" s="281"/>
      <c r="I26" s="281"/>
      <c r="J26" s="281"/>
      <c r="K26" s="279"/>
    </row>
    <row r="27" s="1" customFormat="1" ht="15" customHeight="1">
      <c r="B27" s="282"/>
      <c r="C27" s="281"/>
      <c r="D27" s="281" t="s">
        <v>411</v>
      </c>
      <c r="E27" s="281"/>
      <c r="F27" s="281"/>
      <c r="G27" s="281"/>
      <c r="H27" s="281"/>
      <c r="I27" s="281"/>
      <c r="J27" s="281"/>
      <c r="K27" s="279"/>
    </row>
    <row r="28" s="1" customFormat="1" ht="15" customHeight="1">
      <c r="B28" s="282"/>
      <c r="C28" s="283"/>
      <c r="D28" s="281" t="s">
        <v>412</v>
      </c>
      <c r="E28" s="281"/>
      <c r="F28" s="281"/>
      <c r="G28" s="281"/>
      <c r="H28" s="281"/>
      <c r="I28" s="281"/>
      <c r="J28" s="281"/>
      <c r="K28" s="279"/>
    </row>
    <row r="29" s="1" customFormat="1" ht="12.75" customHeight="1">
      <c r="B29" s="282"/>
      <c r="C29" s="283"/>
      <c r="D29" s="283"/>
      <c r="E29" s="283"/>
      <c r="F29" s="283"/>
      <c r="G29" s="283"/>
      <c r="H29" s="283"/>
      <c r="I29" s="283"/>
      <c r="J29" s="283"/>
      <c r="K29" s="279"/>
    </row>
    <row r="30" s="1" customFormat="1" ht="15" customHeight="1">
      <c r="B30" s="282"/>
      <c r="C30" s="283"/>
      <c r="D30" s="281" t="s">
        <v>413</v>
      </c>
      <c r="E30" s="281"/>
      <c r="F30" s="281"/>
      <c r="G30" s="281"/>
      <c r="H30" s="281"/>
      <c r="I30" s="281"/>
      <c r="J30" s="281"/>
      <c r="K30" s="279"/>
    </row>
    <row r="31" s="1" customFormat="1" ht="15" customHeight="1">
      <c r="B31" s="282"/>
      <c r="C31" s="283"/>
      <c r="D31" s="281" t="s">
        <v>414</v>
      </c>
      <c r="E31" s="281"/>
      <c r="F31" s="281"/>
      <c r="G31" s="281"/>
      <c r="H31" s="281"/>
      <c r="I31" s="281"/>
      <c r="J31" s="281"/>
      <c r="K31" s="279"/>
    </row>
    <row r="32" s="1" customFormat="1" ht="12.75" customHeight="1">
      <c r="B32" s="282"/>
      <c r="C32" s="283"/>
      <c r="D32" s="283"/>
      <c r="E32" s="283"/>
      <c r="F32" s="283"/>
      <c r="G32" s="283"/>
      <c r="H32" s="283"/>
      <c r="I32" s="283"/>
      <c r="J32" s="283"/>
      <c r="K32" s="279"/>
    </row>
    <row r="33" s="1" customFormat="1" ht="15" customHeight="1">
      <c r="B33" s="282"/>
      <c r="C33" s="283"/>
      <c r="D33" s="281" t="s">
        <v>415</v>
      </c>
      <c r="E33" s="281"/>
      <c r="F33" s="281"/>
      <c r="G33" s="281"/>
      <c r="H33" s="281"/>
      <c r="I33" s="281"/>
      <c r="J33" s="281"/>
      <c r="K33" s="279"/>
    </row>
    <row r="34" s="1" customFormat="1" ht="15" customHeight="1">
      <c r="B34" s="282"/>
      <c r="C34" s="283"/>
      <c r="D34" s="281" t="s">
        <v>416</v>
      </c>
      <c r="E34" s="281"/>
      <c r="F34" s="281"/>
      <c r="G34" s="281"/>
      <c r="H34" s="281"/>
      <c r="I34" s="281"/>
      <c r="J34" s="281"/>
      <c r="K34" s="279"/>
    </row>
    <row r="35" s="1" customFormat="1" ht="15" customHeight="1">
      <c r="B35" s="282"/>
      <c r="C35" s="283"/>
      <c r="D35" s="281" t="s">
        <v>417</v>
      </c>
      <c r="E35" s="281"/>
      <c r="F35" s="281"/>
      <c r="G35" s="281"/>
      <c r="H35" s="281"/>
      <c r="I35" s="281"/>
      <c r="J35" s="281"/>
      <c r="K35" s="279"/>
    </row>
    <row r="36" s="1" customFormat="1" ht="15" customHeight="1">
      <c r="B36" s="282"/>
      <c r="C36" s="283"/>
      <c r="D36" s="281"/>
      <c r="E36" s="284" t="s">
        <v>104</v>
      </c>
      <c r="F36" s="281"/>
      <c r="G36" s="281" t="s">
        <v>418</v>
      </c>
      <c r="H36" s="281"/>
      <c r="I36" s="281"/>
      <c r="J36" s="281"/>
      <c r="K36" s="279"/>
    </row>
    <row r="37" s="1" customFormat="1" ht="30.75" customHeight="1">
      <c r="B37" s="282"/>
      <c r="C37" s="283"/>
      <c r="D37" s="281"/>
      <c r="E37" s="284" t="s">
        <v>419</v>
      </c>
      <c r="F37" s="281"/>
      <c r="G37" s="281" t="s">
        <v>420</v>
      </c>
      <c r="H37" s="281"/>
      <c r="I37" s="281"/>
      <c r="J37" s="281"/>
      <c r="K37" s="279"/>
    </row>
    <row r="38" s="1" customFormat="1" ht="15" customHeight="1">
      <c r="B38" s="282"/>
      <c r="C38" s="283"/>
      <c r="D38" s="281"/>
      <c r="E38" s="284" t="s">
        <v>53</v>
      </c>
      <c r="F38" s="281"/>
      <c r="G38" s="281" t="s">
        <v>421</v>
      </c>
      <c r="H38" s="281"/>
      <c r="I38" s="281"/>
      <c r="J38" s="281"/>
      <c r="K38" s="279"/>
    </row>
    <row r="39" s="1" customFormat="1" ht="15" customHeight="1">
      <c r="B39" s="282"/>
      <c r="C39" s="283"/>
      <c r="D39" s="281"/>
      <c r="E39" s="284" t="s">
        <v>54</v>
      </c>
      <c r="F39" s="281"/>
      <c r="G39" s="281" t="s">
        <v>422</v>
      </c>
      <c r="H39" s="281"/>
      <c r="I39" s="281"/>
      <c r="J39" s="281"/>
      <c r="K39" s="279"/>
    </row>
    <row r="40" s="1" customFormat="1" ht="15" customHeight="1">
      <c r="B40" s="282"/>
      <c r="C40" s="283"/>
      <c r="D40" s="281"/>
      <c r="E40" s="284" t="s">
        <v>105</v>
      </c>
      <c r="F40" s="281"/>
      <c r="G40" s="281" t="s">
        <v>423</v>
      </c>
      <c r="H40" s="281"/>
      <c r="I40" s="281"/>
      <c r="J40" s="281"/>
      <c r="K40" s="279"/>
    </row>
    <row r="41" s="1" customFormat="1" ht="15" customHeight="1">
      <c r="B41" s="282"/>
      <c r="C41" s="283"/>
      <c r="D41" s="281"/>
      <c r="E41" s="284" t="s">
        <v>106</v>
      </c>
      <c r="F41" s="281"/>
      <c r="G41" s="281" t="s">
        <v>424</v>
      </c>
      <c r="H41" s="281"/>
      <c r="I41" s="281"/>
      <c r="J41" s="281"/>
      <c r="K41" s="279"/>
    </row>
    <row r="42" s="1" customFormat="1" ht="15" customHeight="1">
      <c r="B42" s="282"/>
      <c r="C42" s="283"/>
      <c r="D42" s="281"/>
      <c r="E42" s="284" t="s">
        <v>425</v>
      </c>
      <c r="F42" s="281"/>
      <c r="G42" s="281" t="s">
        <v>426</v>
      </c>
      <c r="H42" s="281"/>
      <c r="I42" s="281"/>
      <c r="J42" s="281"/>
      <c r="K42" s="279"/>
    </row>
    <row r="43" s="1" customFormat="1" ht="15" customHeight="1">
      <c r="B43" s="282"/>
      <c r="C43" s="283"/>
      <c r="D43" s="281"/>
      <c r="E43" s="284"/>
      <c r="F43" s="281"/>
      <c r="G43" s="281" t="s">
        <v>427</v>
      </c>
      <c r="H43" s="281"/>
      <c r="I43" s="281"/>
      <c r="J43" s="281"/>
      <c r="K43" s="279"/>
    </row>
    <row r="44" s="1" customFormat="1" ht="15" customHeight="1">
      <c r="B44" s="282"/>
      <c r="C44" s="283"/>
      <c r="D44" s="281"/>
      <c r="E44" s="284" t="s">
        <v>428</v>
      </c>
      <c r="F44" s="281"/>
      <c r="G44" s="281" t="s">
        <v>429</v>
      </c>
      <c r="H44" s="281"/>
      <c r="I44" s="281"/>
      <c r="J44" s="281"/>
      <c r="K44" s="279"/>
    </row>
    <row r="45" s="1" customFormat="1" ht="15" customHeight="1">
      <c r="B45" s="282"/>
      <c r="C45" s="283"/>
      <c r="D45" s="281"/>
      <c r="E45" s="284" t="s">
        <v>108</v>
      </c>
      <c r="F45" s="281"/>
      <c r="G45" s="281" t="s">
        <v>430</v>
      </c>
      <c r="H45" s="281"/>
      <c r="I45" s="281"/>
      <c r="J45" s="281"/>
      <c r="K45" s="279"/>
    </row>
    <row r="46" s="1" customFormat="1" ht="12.75" customHeight="1">
      <c r="B46" s="282"/>
      <c r="C46" s="283"/>
      <c r="D46" s="281"/>
      <c r="E46" s="281"/>
      <c r="F46" s="281"/>
      <c r="G46" s="281"/>
      <c r="H46" s="281"/>
      <c r="I46" s="281"/>
      <c r="J46" s="281"/>
      <c r="K46" s="279"/>
    </row>
    <row r="47" s="1" customFormat="1" ht="15" customHeight="1">
      <c r="B47" s="282"/>
      <c r="C47" s="283"/>
      <c r="D47" s="281" t="s">
        <v>431</v>
      </c>
      <c r="E47" s="281"/>
      <c r="F47" s="281"/>
      <c r="G47" s="281"/>
      <c r="H47" s="281"/>
      <c r="I47" s="281"/>
      <c r="J47" s="281"/>
      <c r="K47" s="279"/>
    </row>
    <row r="48" s="1" customFormat="1" ht="15" customHeight="1">
      <c r="B48" s="282"/>
      <c r="C48" s="283"/>
      <c r="D48" s="283"/>
      <c r="E48" s="281" t="s">
        <v>432</v>
      </c>
      <c r="F48" s="281"/>
      <c r="G48" s="281"/>
      <c r="H48" s="281"/>
      <c r="I48" s="281"/>
      <c r="J48" s="281"/>
      <c r="K48" s="279"/>
    </row>
    <row r="49" s="1" customFormat="1" ht="15" customHeight="1">
      <c r="B49" s="282"/>
      <c r="C49" s="283"/>
      <c r="D49" s="283"/>
      <c r="E49" s="281" t="s">
        <v>433</v>
      </c>
      <c r="F49" s="281"/>
      <c r="G49" s="281"/>
      <c r="H49" s="281"/>
      <c r="I49" s="281"/>
      <c r="J49" s="281"/>
      <c r="K49" s="279"/>
    </row>
    <row r="50" s="1" customFormat="1" ht="15" customHeight="1">
      <c r="B50" s="282"/>
      <c r="C50" s="283"/>
      <c r="D50" s="283"/>
      <c r="E50" s="281" t="s">
        <v>434</v>
      </c>
      <c r="F50" s="281"/>
      <c r="G50" s="281"/>
      <c r="H50" s="281"/>
      <c r="I50" s="281"/>
      <c r="J50" s="281"/>
      <c r="K50" s="279"/>
    </row>
    <row r="51" s="1" customFormat="1" ht="15" customHeight="1">
      <c r="B51" s="282"/>
      <c r="C51" s="283"/>
      <c r="D51" s="281" t="s">
        <v>435</v>
      </c>
      <c r="E51" s="281"/>
      <c r="F51" s="281"/>
      <c r="G51" s="281"/>
      <c r="H51" s="281"/>
      <c r="I51" s="281"/>
      <c r="J51" s="281"/>
      <c r="K51" s="279"/>
    </row>
    <row r="52" s="1" customFormat="1" ht="25.5" customHeight="1">
      <c r="B52" s="277"/>
      <c r="C52" s="278" t="s">
        <v>436</v>
      </c>
      <c r="D52" s="278"/>
      <c r="E52" s="278"/>
      <c r="F52" s="278"/>
      <c r="G52" s="278"/>
      <c r="H52" s="278"/>
      <c r="I52" s="278"/>
      <c r="J52" s="278"/>
      <c r="K52" s="279"/>
    </row>
    <row r="53" s="1" customFormat="1" ht="5.25" customHeight="1">
      <c r="B53" s="277"/>
      <c r="C53" s="280"/>
      <c r="D53" s="280"/>
      <c r="E53" s="280"/>
      <c r="F53" s="280"/>
      <c r="G53" s="280"/>
      <c r="H53" s="280"/>
      <c r="I53" s="280"/>
      <c r="J53" s="280"/>
      <c r="K53" s="279"/>
    </row>
    <row r="54" s="1" customFormat="1" ht="15" customHeight="1">
      <c r="B54" s="277"/>
      <c r="C54" s="281" t="s">
        <v>437</v>
      </c>
      <c r="D54" s="281"/>
      <c r="E54" s="281"/>
      <c r="F54" s="281"/>
      <c r="G54" s="281"/>
      <c r="H54" s="281"/>
      <c r="I54" s="281"/>
      <c r="J54" s="281"/>
      <c r="K54" s="279"/>
    </row>
    <row r="55" s="1" customFormat="1" ht="15" customHeight="1">
      <c r="B55" s="277"/>
      <c r="C55" s="281" t="s">
        <v>438</v>
      </c>
      <c r="D55" s="281"/>
      <c r="E55" s="281"/>
      <c r="F55" s="281"/>
      <c r="G55" s="281"/>
      <c r="H55" s="281"/>
      <c r="I55" s="281"/>
      <c r="J55" s="281"/>
      <c r="K55" s="279"/>
    </row>
    <row r="56" s="1" customFormat="1" ht="12.75" customHeight="1">
      <c r="B56" s="277"/>
      <c r="C56" s="281"/>
      <c r="D56" s="281"/>
      <c r="E56" s="281"/>
      <c r="F56" s="281"/>
      <c r="G56" s="281"/>
      <c r="H56" s="281"/>
      <c r="I56" s="281"/>
      <c r="J56" s="281"/>
      <c r="K56" s="279"/>
    </row>
    <row r="57" s="1" customFormat="1" ht="15" customHeight="1">
      <c r="B57" s="277"/>
      <c r="C57" s="281" t="s">
        <v>439</v>
      </c>
      <c r="D57" s="281"/>
      <c r="E57" s="281"/>
      <c r="F57" s="281"/>
      <c r="G57" s="281"/>
      <c r="H57" s="281"/>
      <c r="I57" s="281"/>
      <c r="J57" s="281"/>
      <c r="K57" s="279"/>
    </row>
    <row r="58" s="1" customFormat="1" ht="15" customHeight="1">
      <c r="B58" s="277"/>
      <c r="C58" s="283"/>
      <c r="D58" s="281" t="s">
        <v>440</v>
      </c>
      <c r="E58" s="281"/>
      <c r="F58" s="281"/>
      <c r="G58" s="281"/>
      <c r="H58" s="281"/>
      <c r="I58" s="281"/>
      <c r="J58" s="281"/>
      <c r="K58" s="279"/>
    </row>
    <row r="59" s="1" customFormat="1" ht="15" customHeight="1">
      <c r="B59" s="277"/>
      <c r="C59" s="283"/>
      <c r="D59" s="281" t="s">
        <v>441</v>
      </c>
      <c r="E59" s="281"/>
      <c r="F59" s="281"/>
      <c r="G59" s="281"/>
      <c r="H59" s="281"/>
      <c r="I59" s="281"/>
      <c r="J59" s="281"/>
      <c r="K59" s="279"/>
    </row>
    <row r="60" s="1" customFormat="1" ht="15" customHeight="1">
      <c r="B60" s="277"/>
      <c r="C60" s="283"/>
      <c r="D60" s="281" t="s">
        <v>442</v>
      </c>
      <c r="E60" s="281"/>
      <c r="F60" s="281"/>
      <c r="G60" s="281"/>
      <c r="H60" s="281"/>
      <c r="I60" s="281"/>
      <c r="J60" s="281"/>
      <c r="K60" s="279"/>
    </row>
    <row r="61" s="1" customFormat="1" ht="15" customHeight="1">
      <c r="B61" s="277"/>
      <c r="C61" s="283"/>
      <c r="D61" s="281" t="s">
        <v>443</v>
      </c>
      <c r="E61" s="281"/>
      <c r="F61" s="281"/>
      <c r="G61" s="281"/>
      <c r="H61" s="281"/>
      <c r="I61" s="281"/>
      <c r="J61" s="281"/>
      <c r="K61" s="279"/>
    </row>
    <row r="62" s="1" customFormat="1" ht="15" customHeight="1">
      <c r="B62" s="277"/>
      <c r="C62" s="283"/>
      <c r="D62" s="286" t="s">
        <v>444</v>
      </c>
      <c r="E62" s="286"/>
      <c r="F62" s="286"/>
      <c r="G62" s="286"/>
      <c r="H62" s="286"/>
      <c r="I62" s="286"/>
      <c r="J62" s="286"/>
      <c r="K62" s="279"/>
    </row>
    <row r="63" s="1" customFormat="1" ht="15" customHeight="1">
      <c r="B63" s="277"/>
      <c r="C63" s="283"/>
      <c r="D63" s="281" t="s">
        <v>445</v>
      </c>
      <c r="E63" s="281"/>
      <c r="F63" s="281"/>
      <c r="G63" s="281"/>
      <c r="H63" s="281"/>
      <c r="I63" s="281"/>
      <c r="J63" s="281"/>
      <c r="K63" s="279"/>
    </row>
    <row r="64" s="1" customFormat="1" ht="12.75" customHeight="1">
      <c r="B64" s="277"/>
      <c r="C64" s="283"/>
      <c r="D64" s="283"/>
      <c r="E64" s="287"/>
      <c r="F64" s="283"/>
      <c r="G64" s="283"/>
      <c r="H64" s="283"/>
      <c r="I64" s="283"/>
      <c r="J64" s="283"/>
      <c r="K64" s="279"/>
    </row>
    <row r="65" s="1" customFormat="1" ht="15" customHeight="1">
      <c r="B65" s="277"/>
      <c r="C65" s="283"/>
      <c r="D65" s="281" t="s">
        <v>446</v>
      </c>
      <c r="E65" s="281"/>
      <c r="F65" s="281"/>
      <c r="G65" s="281"/>
      <c r="H65" s="281"/>
      <c r="I65" s="281"/>
      <c r="J65" s="281"/>
      <c r="K65" s="279"/>
    </row>
    <row r="66" s="1" customFormat="1" ht="15" customHeight="1">
      <c r="B66" s="277"/>
      <c r="C66" s="283"/>
      <c r="D66" s="286" t="s">
        <v>447</v>
      </c>
      <c r="E66" s="286"/>
      <c r="F66" s="286"/>
      <c r="G66" s="286"/>
      <c r="H66" s="286"/>
      <c r="I66" s="286"/>
      <c r="J66" s="286"/>
      <c r="K66" s="279"/>
    </row>
    <row r="67" s="1" customFormat="1" ht="15" customHeight="1">
      <c r="B67" s="277"/>
      <c r="C67" s="283"/>
      <c r="D67" s="281" t="s">
        <v>448</v>
      </c>
      <c r="E67" s="281"/>
      <c r="F67" s="281"/>
      <c r="G67" s="281"/>
      <c r="H67" s="281"/>
      <c r="I67" s="281"/>
      <c r="J67" s="281"/>
      <c r="K67" s="279"/>
    </row>
    <row r="68" s="1" customFormat="1" ht="15" customHeight="1">
      <c r="B68" s="277"/>
      <c r="C68" s="283"/>
      <c r="D68" s="281" t="s">
        <v>449</v>
      </c>
      <c r="E68" s="281"/>
      <c r="F68" s="281"/>
      <c r="G68" s="281"/>
      <c r="H68" s="281"/>
      <c r="I68" s="281"/>
      <c r="J68" s="281"/>
      <c r="K68" s="279"/>
    </row>
    <row r="69" s="1" customFormat="1" ht="15" customHeight="1">
      <c r="B69" s="277"/>
      <c r="C69" s="283"/>
      <c r="D69" s="281" t="s">
        <v>450</v>
      </c>
      <c r="E69" s="281"/>
      <c r="F69" s="281"/>
      <c r="G69" s="281"/>
      <c r="H69" s="281"/>
      <c r="I69" s="281"/>
      <c r="J69" s="281"/>
      <c r="K69" s="279"/>
    </row>
    <row r="70" s="1" customFormat="1" ht="15" customHeight="1">
      <c r="B70" s="277"/>
      <c r="C70" s="283"/>
      <c r="D70" s="281" t="s">
        <v>451</v>
      </c>
      <c r="E70" s="281"/>
      <c r="F70" s="281"/>
      <c r="G70" s="281"/>
      <c r="H70" s="281"/>
      <c r="I70" s="281"/>
      <c r="J70" s="281"/>
      <c r="K70" s="279"/>
    </row>
    <row r="71" s="1" customFormat="1" ht="12.75" customHeight="1">
      <c r="B71" s="288"/>
      <c r="C71" s="289"/>
      <c r="D71" s="289"/>
      <c r="E71" s="289"/>
      <c r="F71" s="289"/>
      <c r="G71" s="289"/>
      <c r="H71" s="289"/>
      <c r="I71" s="289"/>
      <c r="J71" s="289"/>
      <c r="K71" s="290"/>
    </row>
    <row r="72" s="1" customFormat="1" ht="18.75" customHeight="1">
      <c r="B72" s="291"/>
      <c r="C72" s="291"/>
      <c r="D72" s="291"/>
      <c r="E72" s="291"/>
      <c r="F72" s="291"/>
      <c r="G72" s="291"/>
      <c r="H72" s="291"/>
      <c r="I72" s="291"/>
      <c r="J72" s="291"/>
      <c r="K72" s="292"/>
    </row>
    <row r="73" s="1" customFormat="1" ht="18.75" customHeight="1">
      <c r="B73" s="292"/>
      <c r="C73" s="292"/>
      <c r="D73" s="292"/>
      <c r="E73" s="292"/>
      <c r="F73" s="292"/>
      <c r="G73" s="292"/>
      <c r="H73" s="292"/>
      <c r="I73" s="292"/>
      <c r="J73" s="292"/>
      <c r="K73" s="292"/>
    </row>
    <row r="74" s="1" customFormat="1" ht="7.5" customHeight="1">
      <c r="B74" s="293"/>
      <c r="C74" s="294"/>
      <c r="D74" s="294"/>
      <c r="E74" s="294"/>
      <c r="F74" s="294"/>
      <c r="G74" s="294"/>
      <c r="H74" s="294"/>
      <c r="I74" s="294"/>
      <c r="J74" s="294"/>
      <c r="K74" s="295"/>
    </row>
    <row r="75" s="1" customFormat="1" ht="45" customHeight="1">
      <c r="B75" s="296"/>
      <c r="C75" s="297" t="s">
        <v>452</v>
      </c>
      <c r="D75" s="297"/>
      <c r="E75" s="297"/>
      <c r="F75" s="297"/>
      <c r="G75" s="297"/>
      <c r="H75" s="297"/>
      <c r="I75" s="297"/>
      <c r="J75" s="297"/>
      <c r="K75" s="298"/>
    </row>
    <row r="76" s="1" customFormat="1" ht="17.25" customHeight="1">
      <c r="B76" s="296"/>
      <c r="C76" s="299" t="s">
        <v>453</v>
      </c>
      <c r="D76" s="299"/>
      <c r="E76" s="299"/>
      <c r="F76" s="299" t="s">
        <v>454</v>
      </c>
      <c r="G76" s="300"/>
      <c r="H76" s="299" t="s">
        <v>54</v>
      </c>
      <c r="I76" s="299" t="s">
        <v>57</v>
      </c>
      <c r="J76" s="299" t="s">
        <v>455</v>
      </c>
      <c r="K76" s="298"/>
    </row>
    <row r="77" s="1" customFormat="1" ht="17.25" customHeight="1">
      <c r="B77" s="296"/>
      <c r="C77" s="301" t="s">
        <v>456</v>
      </c>
      <c r="D77" s="301"/>
      <c r="E77" s="301"/>
      <c r="F77" s="302" t="s">
        <v>457</v>
      </c>
      <c r="G77" s="303"/>
      <c r="H77" s="301"/>
      <c r="I77" s="301"/>
      <c r="J77" s="301" t="s">
        <v>458</v>
      </c>
      <c r="K77" s="298"/>
    </row>
    <row r="78" s="1" customFormat="1" ht="5.25" customHeight="1">
      <c r="B78" s="296"/>
      <c r="C78" s="304"/>
      <c r="D78" s="304"/>
      <c r="E78" s="304"/>
      <c r="F78" s="304"/>
      <c r="G78" s="305"/>
      <c r="H78" s="304"/>
      <c r="I78" s="304"/>
      <c r="J78" s="304"/>
      <c r="K78" s="298"/>
    </row>
    <row r="79" s="1" customFormat="1" ht="15" customHeight="1">
      <c r="B79" s="296"/>
      <c r="C79" s="284" t="s">
        <v>53</v>
      </c>
      <c r="D79" s="306"/>
      <c r="E79" s="306"/>
      <c r="F79" s="307" t="s">
        <v>459</v>
      </c>
      <c r="G79" s="308"/>
      <c r="H79" s="284" t="s">
        <v>460</v>
      </c>
      <c r="I79" s="284" t="s">
        <v>461</v>
      </c>
      <c r="J79" s="284">
        <v>20</v>
      </c>
      <c r="K79" s="298"/>
    </row>
    <row r="80" s="1" customFormat="1" ht="15" customHeight="1">
      <c r="B80" s="296"/>
      <c r="C80" s="284" t="s">
        <v>462</v>
      </c>
      <c r="D80" s="284"/>
      <c r="E80" s="284"/>
      <c r="F80" s="307" t="s">
        <v>459</v>
      </c>
      <c r="G80" s="308"/>
      <c r="H80" s="284" t="s">
        <v>463</v>
      </c>
      <c r="I80" s="284" t="s">
        <v>461</v>
      </c>
      <c r="J80" s="284">
        <v>120</v>
      </c>
      <c r="K80" s="298"/>
    </row>
    <row r="81" s="1" customFormat="1" ht="15" customHeight="1">
      <c r="B81" s="309"/>
      <c r="C81" s="284" t="s">
        <v>464</v>
      </c>
      <c r="D81" s="284"/>
      <c r="E81" s="284"/>
      <c r="F81" s="307" t="s">
        <v>465</v>
      </c>
      <c r="G81" s="308"/>
      <c r="H81" s="284" t="s">
        <v>466</v>
      </c>
      <c r="I81" s="284" t="s">
        <v>461</v>
      </c>
      <c r="J81" s="284">
        <v>50</v>
      </c>
      <c r="K81" s="298"/>
    </row>
    <row r="82" s="1" customFormat="1" ht="15" customHeight="1">
      <c r="B82" s="309"/>
      <c r="C82" s="284" t="s">
        <v>467</v>
      </c>
      <c r="D82" s="284"/>
      <c r="E82" s="284"/>
      <c r="F82" s="307" t="s">
        <v>459</v>
      </c>
      <c r="G82" s="308"/>
      <c r="H82" s="284" t="s">
        <v>468</v>
      </c>
      <c r="I82" s="284" t="s">
        <v>469</v>
      </c>
      <c r="J82" s="284"/>
      <c r="K82" s="298"/>
    </row>
    <row r="83" s="1" customFormat="1" ht="15" customHeight="1">
      <c r="B83" s="309"/>
      <c r="C83" s="310" t="s">
        <v>470</v>
      </c>
      <c r="D83" s="310"/>
      <c r="E83" s="310"/>
      <c r="F83" s="311" t="s">
        <v>465</v>
      </c>
      <c r="G83" s="310"/>
      <c r="H83" s="310" t="s">
        <v>471</v>
      </c>
      <c r="I83" s="310" t="s">
        <v>461</v>
      </c>
      <c r="J83" s="310">
        <v>15</v>
      </c>
      <c r="K83" s="298"/>
    </row>
    <row r="84" s="1" customFormat="1" ht="15" customHeight="1">
      <c r="B84" s="309"/>
      <c r="C84" s="310" t="s">
        <v>472</v>
      </c>
      <c r="D84" s="310"/>
      <c r="E84" s="310"/>
      <c r="F84" s="311" t="s">
        <v>465</v>
      </c>
      <c r="G84" s="310"/>
      <c r="H84" s="310" t="s">
        <v>473</v>
      </c>
      <c r="I84" s="310" t="s">
        <v>461</v>
      </c>
      <c r="J84" s="310">
        <v>15</v>
      </c>
      <c r="K84" s="298"/>
    </row>
    <row r="85" s="1" customFormat="1" ht="15" customHeight="1">
      <c r="B85" s="309"/>
      <c r="C85" s="310" t="s">
        <v>474</v>
      </c>
      <c r="D85" s="310"/>
      <c r="E85" s="310"/>
      <c r="F85" s="311" t="s">
        <v>465</v>
      </c>
      <c r="G85" s="310"/>
      <c r="H85" s="310" t="s">
        <v>475</v>
      </c>
      <c r="I85" s="310" t="s">
        <v>461</v>
      </c>
      <c r="J85" s="310">
        <v>20</v>
      </c>
      <c r="K85" s="298"/>
    </row>
    <row r="86" s="1" customFormat="1" ht="15" customHeight="1">
      <c r="B86" s="309"/>
      <c r="C86" s="310" t="s">
        <v>476</v>
      </c>
      <c r="D86" s="310"/>
      <c r="E86" s="310"/>
      <c r="F86" s="311" t="s">
        <v>465</v>
      </c>
      <c r="G86" s="310"/>
      <c r="H86" s="310" t="s">
        <v>477</v>
      </c>
      <c r="I86" s="310" t="s">
        <v>461</v>
      </c>
      <c r="J86" s="310">
        <v>20</v>
      </c>
      <c r="K86" s="298"/>
    </row>
    <row r="87" s="1" customFormat="1" ht="15" customHeight="1">
      <c r="B87" s="309"/>
      <c r="C87" s="284" t="s">
        <v>478</v>
      </c>
      <c r="D87" s="284"/>
      <c r="E87" s="284"/>
      <c r="F87" s="307" t="s">
        <v>465</v>
      </c>
      <c r="G87" s="308"/>
      <c r="H87" s="284" t="s">
        <v>479</v>
      </c>
      <c r="I87" s="284" t="s">
        <v>461</v>
      </c>
      <c r="J87" s="284">
        <v>50</v>
      </c>
      <c r="K87" s="298"/>
    </row>
    <row r="88" s="1" customFormat="1" ht="15" customHeight="1">
      <c r="B88" s="309"/>
      <c r="C88" s="284" t="s">
        <v>480</v>
      </c>
      <c r="D88" s="284"/>
      <c r="E88" s="284"/>
      <c r="F88" s="307" t="s">
        <v>465</v>
      </c>
      <c r="G88" s="308"/>
      <c r="H88" s="284" t="s">
        <v>481</v>
      </c>
      <c r="I88" s="284" t="s">
        <v>461</v>
      </c>
      <c r="J88" s="284">
        <v>20</v>
      </c>
      <c r="K88" s="298"/>
    </row>
    <row r="89" s="1" customFormat="1" ht="15" customHeight="1">
      <c r="B89" s="309"/>
      <c r="C89" s="284" t="s">
        <v>482</v>
      </c>
      <c r="D89" s="284"/>
      <c r="E89" s="284"/>
      <c r="F89" s="307" t="s">
        <v>465</v>
      </c>
      <c r="G89" s="308"/>
      <c r="H89" s="284" t="s">
        <v>483</v>
      </c>
      <c r="I89" s="284" t="s">
        <v>461</v>
      </c>
      <c r="J89" s="284">
        <v>20</v>
      </c>
      <c r="K89" s="298"/>
    </row>
    <row r="90" s="1" customFormat="1" ht="15" customHeight="1">
      <c r="B90" s="309"/>
      <c r="C90" s="284" t="s">
        <v>484</v>
      </c>
      <c r="D90" s="284"/>
      <c r="E90" s="284"/>
      <c r="F90" s="307" t="s">
        <v>465</v>
      </c>
      <c r="G90" s="308"/>
      <c r="H90" s="284" t="s">
        <v>485</v>
      </c>
      <c r="I90" s="284" t="s">
        <v>461</v>
      </c>
      <c r="J90" s="284">
        <v>50</v>
      </c>
      <c r="K90" s="298"/>
    </row>
    <row r="91" s="1" customFormat="1" ht="15" customHeight="1">
      <c r="B91" s="309"/>
      <c r="C91" s="284" t="s">
        <v>486</v>
      </c>
      <c r="D91" s="284"/>
      <c r="E91" s="284"/>
      <c r="F91" s="307" t="s">
        <v>465</v>
      </c>
      <c r="G91" s="308"/>
      <c r="H91" s="284" t="s">
        <v>486</v>
      </c>
      <c r="I91" s="284" t="s">
        <v>461</v>
      </c>
      <c r="J91" s="284">
        <v>50</v>
      </c>
      <c r="K91" s="298"/>
    </row>
    <row r="92" s="1" customFormat="1" ht="15" customHeight="1">
      <c r="B92" s="309"/>
      <c r="C92" s="284" t="s">
        <v>487</v>
      </c>
      <c r="D92" s="284"/>
      <c r="E92" s="284"/>
      <c r="F92" s="307" t="s">
        <v>465</v>
      </c>
      <c r="G92" s="308"/>
      <c r="H92" s="284" t="s">
        <v>488</v>
      </c>
      <c r="I92" s="284" t="s">
        <v>461</v>
      </c>
      <c r="J92" s="284">
        <v>255</v>
      </c>
      <c r="K92" s="298"/>
    </row>
    <row r="93" s="1" customFormat="1" ht="15" customHeight="1">
      <c r="B93" s="309"/>
      <c r="C93" s="284" t="s">
        <v>489</v>
      </c>
      <c r="D93" s="284"/>
      <c r="E93" s="284"/>
      <c r="F93" s="307" t="s">
        <v>459</v>
      </c>
      <c r="G93" s="308"/>
      <c r="H93" s="284" t="s">
        <v>490</v>
      </c>
      <c r="I93" s="284" t="s">
        <v>491</v>
      </c>
      <c r="J93" s="284"/>
      <c r="K93" s="298"/>
    </row>
    <row r="94" s="1" customFormat="1" ht="15" customHeight="1">
      <c r="B94" s="309"/>
      <c r="C94" s="284" t="s">
        <v>492</v>
      </c>
      <c r="D94" s="284"/>
      <c r="E94" s="284"/>
      <c r="F94" s="307" t="s">
        <v>459</v>
      </c>
      <c r="G94" s="308"/>
      <c r="H94" s="284" t="s">
        <v>493</v>
      </c>
      <c r="I94" s="284" t="s">
        <v>494</v>
      </c>
      <c r="J94" s="284"/>
      <c r="K94" s="298"/>
    </row>
    <row r="95" s="1" customFormat="1" ht="15" customHeight="1">
      <c r="B95" s="309"/>
      <c r="C95" s="284" t="s">
        <v>495</v>
      </c>
      <c r="D95" s="284"/>
      <c r="E95" s="284"/>
      <c r="F95" s="307" t="s">
        <v>459</v>
      </c>
      <c r="G95" s="308"/>
      <c r="H95" s="284" t="s">
        <v>495</v>
      </c>
      <c r="I95" s="284" t="s">
        <v>494</v>
      </c>
      <c r="J95" s="284"/>
      <c r="K95" s="298"/>
    </row>
    <row r="96" s="1" customFormat="1" ht="15" customHeight="1">
      <c r="B96" s="309"/>
      <c r="C96" s="284" t="s">
        <v>38</v>
      </c>
      <c r="D96" s="284"/>
      <c r="E96" s="284"/>
      <c r="F96" s="307" t="s">
        <v>459</v>
      </c>
      <c r="G96" s="308"/>
      <c r="H96" s="284" t="s">
        <v>496</v>
      </c>
      <c r="I96" s="284" t="s">
        <v>494</v>
      </c>
      <c r="J96" s="284"/>
      <c r="K96" s="298"/>
    </row>
    <row r="97" s="1" customFormat="1" ht="15" customHeight="1">
      <c r="B97" s="309"/>
      <c r="C97" s="284" t="s">
        <v>48</v>
      </c>
      <c r="D97" s="284"/>
      <c r="E97" s="284"/>
      <c r="F97" s="307" t="s">
        <v>459</v>
      </c>
      <c r="G97" s="308"/>
      <c r="H97" s="284" t="s">
        <v>497</v>
      </c>
      <c r="I97" s="284" t="s">
        <v>494</v>
      </c>
      <c r="J97" s="284"/>
      <c r="K97" s="298"/>
    </row>
    <row r="98" s="1" customFormat="1" ht="15" customHeight="1">
      <c r="B98" s="312"/>
      <c r="C98" s="313"/>
      <c r="D98" s="313"/>
      <c r="E98" s="313"/>
      <c r="F98" s="313"/>
      <c r="G98" s="313"/>
      <c r="H98" s="313"/>
      <c r="I98" s="313"/>
      <c r="J98" s="313"/>
      <c r="K98" s="314"/>
    </row>
    <row r="99" s="1" customFormat="1" ht="18.75" customHeight="1">
      <c r="B99" s="315"/>
      <c r="C99" s="316"/>
      <c r="D99" s="316"/>
      <c r="E99" s="316"/>
      <c r="F99" s="316"/>
      <c r="G99" s="316"/>
      <c r="H99" s="316"/>
      <c r="I99" s="316"/>
      <c r="J99" s="316"/>
      <c r="K99" s="315"/>
    </row>
    <row r="100" s="1" customFormat="1" ht="18.75" customHeight="1">
      <c r="B100" s="292"/>
      <c r="C100" s="292"/>
      <c r="D100" s="292"/>
      <c r="E100" s="292"/>
      <c r="F100" s="292"/>
      <c r="G100" s="292"/>
      <c r="H100" s="292"/>
      <c r="I100" s="292"/>
      <c r="J100" s="292"/>
      <c r="K100" s="292"/>
    </row>
    <row r="101" s="1" customFormat="1" ht="7.5" customHeight="1">
      <c r="B101" s="293"/>
      <c r="C101" s="294"/>
      <c r="D101" s="294"/>
      <c r="E101" s="294"/>
      <c r="F101" s="294"/>
      <c r="G101" s="294"/>
      <c r="H101" s="294"/>
      <c r="I101" s="294"/>
      <c r="J101" s="294"/>
      <c r="K101" s="295"/>
    </row>
    <row r="102" s="1" customFormat="1" ht="45" customHeight="1">
      <c r="B102" s="296"/>
      <c r="C102" s="297" t="s">
        <v>498</v>
      </c>
      <c r="D102" s="297"/>
      <c r="E102" s="297"/>
      <c r="F102" s="297"/>
      <c r="G102" s="297"/>
      <c r="H102" s="297"/>
      <c r="I102" s="297"/>
      <c r="J102" s="297"/>
      <c r="K102" s="298"/>
    </row>
    <row r="103" s="1" customFormat="1" ht="17.25" customHeight="1">
      <c r="B103" s="296"/>
      <c r="C103" s="299" t="s">
        <v>453</v>
      </c>
      <c r="D103" s="299"/>
      <c r="E103" s="299"/>
      <c r="F103" s="299" t="s">
        <v>454</v>
      </c>
      <c r="G103" s="300"/>
      <c r="H103" s="299" t="s">
        <v>54</v>
      </c>
      <c r="I103" s="299" t="s">
        <v>57</v>
      </c>
      <c r="J103" s="299" t="s">
        <v>455</v>
      </c>
      <c r="K103" s="298"/>
    </row>
    <row r="104" s="1" customFormat="1" ht="17.25" customHeight="1">
      <c r="B104" s="296"/>
      <c r="C104" s="301" t="s">
        <v>456</v>
      </c>
      <c r="D104" s="301"/>
      <c r="E104" s="301"/>
      <c r="F104" s="302" t="s">
        <v>457</v>
      </c>
      <c r="G104" s="303"/>
      <c r="H104" s="301"/>
      <c r="I104" s="301"/>
      <c r="J104" s="301" t="s">
        <v>458</v>
      </c>
      <c r="K104" s="298"/>
    </row>
    <row r="105" s="1" customFormat="1" ht="5.25" customHeight="1">
      <c r="B105" s="296"/>
      <c r="C105" s="299"/>
      <c r="D105" s="299"/>
      <c r="E105" s="299"/>
      <c r="F105" s="299"/>
      <c r="G105" s="317"/>
      <c r="H105" s="299"/>
      <c r="I105" s="299"/>
      <c r="J105" s="299"/>
      <c r="K105" s="298"/>
    </row>
    <row r="106" s="1" customFormat="1" ht="15" customHeight="1">
      <c r="B106" s="296"/>
      <c r="C106" s="284" t="s">
        <v>53</v>
      </c>
      <c r="D106" s="306"/>
      <c r="E106" s="306"/>
      <c r="F106" s="307" t="s">
        <v>459</v>
      </c>
      <c r="G106" s="284"/>
      <c r="H106" s="284" t="s">
        <v>499</v>
      </c>
      <c r="I106" s="284" t="s">
        <v>461</v>
      </c>
      <c r="J106" s="284">
        <v>20</v>
      </c>
      <c r="K106" s="298"/>
    </row>
    <row r="107" s="1" customFormat="1" ht="15" customHeight="1">
      <c r="B107" s="296"/>
      <c r="C107" s="284" t="s">
        <v>462</v>
      </c>
      <c r="D107" s="284"/>
      <c r="E107" s="284"/>
      <c r="F107" s="307" t="s">
        <v>459</v>
      </c>
      <c r="G107" s="284"/>
      <c r="H107" s="284" t="s">
        <v>499</v>
      </c>
      <c r="I107" s="284" t="s">
        <v>461</v>
      </c>
      <c r="J107" s="284">
        <v>120</v>
      </c>
      <c r="K107" s="298"/>
    </row>
    <row r="108" s="1" customFormat="1" ht="15" customHeight="1">
      <c r="B108" s="309"/>
      <c r="C108" s="284" t="s">
        <v>464</v>
      </c>
      <c r="D108" s="284"/>
      <c r="E108" s="284"/>
      <c r="F108" s="307" t="s">
        <v>465</v>
      </c>
      <c r="G108" s="284"/>
      <c r="H108" s="284" t="s">
        <v>499</v>
      </c>
      <c r="I108" s="284" t="s">
        <v>461</v>
      </c>
      <c r="J108" s="284">
        <v>50</v>
      </c>
      <c r="K108" s="298"/>
    </row>
    <row r="109" s="1" customFormat="1" ht="15" customHeight="1">
      <c r="B109" s="309"/>
      <c r="C109" s="284" t="s">
        <v>467</v>
      </c>
      <c r="D109" s="284"/>
      <c r="E109" s="284"/>
      <c r="F109" s="307" t="s">
        <v>459</v>
      </c>
      <c r="G109" s="284"/>
      <c r="H109" s="284" t="s">
        <v>499</v>
      </c>
      <c r="I109" s="284" t="s">
        <v>469</v>
      </c>
      <c r="J109" s="284"/>
      <c r="K109" s="298"/>
    </row>
    <row r="110" s="1" customFormat="1" ht="15" customHeight="1">
      <c r="B110" s="309"/>
      <c r="C110" s="284" t="s">
        <v>478</v>
      </c>
      <c r="D110" s="284"/>
      <c r="E110" s="284"/>
      <c r="F110" s="307" t="s">
        <v>465</v>
      </c>
      <c r="G110" s="284"/>
      <c r="H110" s="284" t="s">
        <v>499</v>
      </c>
      <c r="I110" s="284" t="s">
        <v>461</v>
      </c>
      <c r="J110" s="284">
        <v>50</v>
      </c>
      <c r="K110" s="298"/>
    </row>
    <row r="111" s="1" customFormat="1" ht="15" customHeight="1">
      <c r="B111" s="309"/>
      <c r="C111" s="284" t="s">
        <v>486</v>
      </c>
      <c r="D111" s="284"/>
      <c r="E111" s="284"/>
      <c r="F111" s="307" t="s">
        <v>465</v>
      </c>
      <c r="G111" s="284"/>
      <c r="H111" s="284" t="s">
        <v>499</v>
      </c>
      <c r="I111" s="284" t="s">
        <v>461</v>
      </c>
      <c r="J111" s="284">
        <v>50</v>
      </c>
      <c r="K111" s="298"/>
    </row>
    <row r="112" s="1" customFormat="1" ht="15" customHeight="1">
      <c r="B112" s="309"/>
      <c r="C112" s="284" t="s">
        <v>484</v>
      </c>
      <c r="D112" s="284"/>
      <c r="E112" s="284"/>
      <c r="F112" s="307" t="s">
        <v>465</v>
      </c>
      <c r="G112" s="284"/>
      <c r="H112" s="284" t="s">
        <v>499</v>
      </c>
      <c r="I112" s="284" t="s">
        <v>461</v>
      </c>
      <c r="J112" s="284">
        <v>50</v>
      </c>
      <c r="K112" s="298"/>
    </row>
    <row r="113" s="1" customFormat="1" ht="15" customHeight="1">
      <c r="B113" s="309"/>
      <c r="C113" s="284" t="s">
        <v>53</v>
      </c>
      <c r="D113" s="284"/>
      <c r="E113" s="284"/>
      <c r="F113" s="307" t="s">
        <v>459</v>
      </c>
      <c r="G113" s="284"/>
      <c r="H113" s="284" t="s">
        <v>500</v>
      </c>
      <c r="I113" s="284" t="s">
        <v>461</v>
      </c>
      <c r="J113" s="284">
        <v>20</v>
      </c>
      <c r="K113" s="298"/>
    </row>
    <row r="114" s="1" customFormat="1" ht="15" customHeight="1">
      <c r="B114" s="309"/>
      <c r="C114" s="284" t="s">
        <v>501</v>
      </c>
      <c r="D114" s="284"/>
      <c r="E114" s="284"/>
      <c r="F114" s="307" t="s">
        <v>459</v>
      </c>
      <c r="G114" s="284"/>
      <c r="H114" s="284" t="s">
        <v>502</v>
      </c>
      <c r="I114" s="284" t="s">
        <v>461</v>
      </c>
      <c r="J114" s="284">
        <v>120</v>
      </c>
      <c r="K114" s="298"/>
    </row>
    <row r="115" s="1" customFormat="1" ht="15" customHeight="1">
      <c r="B115" s="309"/>
      <c r="C115" s="284" t="s">
        <v>38</v>
      </c>
      <c r="D115" s="284"/>
      <c r="E115" s="284"/>
      <c r="F115" s="307" t="s">
        <v>459</v>
      </c>
      <c r="G115" s="284"/>
      <c r="H115" s="284" t="s">
        <v>503</v>
      </c>
      <c r="I115" s="284" t="s">
        <v>494</v>
      </c>
      <c r="J115" s="284"/>
      <c r="K115" s="298"/>
    </row>
    <row r="116" s="1" customFormat="1" ht="15" customHeight="1">
      <c r="B116" s="309"/>
      <c r="C116" s="284" t="s">
        <v>48</v>
      </c>
      <c r="D116" s="284"/>
      <c r="E116" s="284"/>
      <c r="F116" s="307" t="s">
        <v>459</v>
      </c>
      <c r="G116" s="284"/>
      <c r="H116" s="284" t="s">
        <v>504</v>
      </c>
      <c r="I116" s="284" t="s">
        <v>494</v>
      </c>
      <c r="J116" s="284"/>
      <c r="K116" s="298"/>
    </row>
    <row r="117" s="1" customFormat="1" ht="15" customHeight="1">
      <c r="B117" s="309"/>
      <c r="C117" s="284" t="s">
        <v>57</v>
      </c>
      <c r="D117" s="284"/>
      <c r="E117" s="284"/>
      <c r="F117" s="307" t="s">
        <v>459</v>
      </c>
      <c r="G117" s="284"/>
      <c r="H117" s="284" t="s">
        <v>505</v>
      </c>
      <c r="I117" s="284" t="s">
        <v>506</v>
      </c>
      <c r="J117" s="284"/>
      <c r="K117" s="298"/>
    </row>
    <row r="118" s="1" customFormat="1" ht="15" customHeight="1">
      <c r="B118" s="312"/>
      <c r="C118" s="318"/>
      <c r="D118" s="318"/>
      <c r="E118" s="318"/>
      <c r="F118" s="318"/>
      <c r="G118" s="318"/>
      <c r="H118" s="318"/>
      <c r="I118" s="318"/>
      <c r="J118" s="318"/>
      <c r="K118" s="314"/>
    </row>
    <row r="119" s="1" customFormat="1" ht="18.75" customHeight="1">
      <c r="B119" s="319"/>
      <c r="C119" s="320"/>
      <c r="D119" s="320"/>
      <c r="E119" s="320"/>
      <c r="F119" s="321"/>
      <c r="G119" s="320"/>
      <c r="H119" s="320"/>
      <c r="I119" s="320"/>
      <c r="J119" s="320"/>
      <c r="K119" s="319"/>
    </row>
    <row r="120" s="1" customFormat="1" ht="18.75" customHeight="1">
      <c r="B120" s="292"/>
      <c r="C120" s="292"/>
      <c r="D120" s="292"/>
      <c r="E120" s="292"/>
      <c r="F120" s="292"/>
      <c r="G120" s="292"/>
      <c r="H120" s="292"/>
      <c r="I120" s="292"/>
      <c r="J120" s="292"/>
      <c r="K120" s="292"/>
    </row>
    <row r="121" s="1" customFormat="1" ht="7.5" customHeight="1">
      <c r="B121" s="322"/>
      <c r="C121" s="323"/>
      <c r="D121" s="323"/>
      <c r="E121" s="323"/>
      <c r="F121" s="323"/>
      <c r="G121" s="323"/>
      <c r="H121" s="323"/>
      <c r="I121" s="323"/>
      <c r="J121" s="323"/>
      <c r="K121" s="324"/>
    </row>
    <row r="122" s="1" customFormat="1" ht="45" customHeight="1">
      <c r="B122" s="325"/>
      <c r="C122" s="275" t="s">
        <v>507</v>
      </c>
      <c r="D122" s="275"/>
      <c r="E122" s="275"/>
      <c r="F122" s="275"/>
      <c r="G122" s="275"/>
      <c r="H122" s="275"/>
      <c r="I122" s="275"/>
      <c r="J122" s="275"/>
      <c r="K122" s="326"/>
    </row>
    <row r="123" s="1" customFormat="1" ht="17.25" customHeight="1">
      <c r="B123" s="327"/>
      <c r="C123" s="299" t="s">
        <v>453</v>
      </c>
      <c r="D123" s="299"/>
      <c r="E123" s="299"/>
      <c r="F123" s="299" t="s">
        <v>454</v>
      </c>
      <c r="G123" s="300"/>
      <c r="H123" s="299" t="s">
        <v>54</v>
      </c>
      <c r="I123" s="299" t="s">
        <v>57</v>
      </c>
      <c r="J123" s="299" t="s">
        <v>455</v>
      </c>
      <c r="K123" s="328"/>
    </row>
    <row r="124" s="1" customFormat="1" ht="17.25" customHeight="1">
      <c r="B124" s="327"/>
      <c r="C124" s="301" t="s">
        <v>456</v>
      </c>
      <c r="D124" s="301"/>
      <c r="E124" s="301"/>
      <c r="F124" s="302" t="s">
        <v>457</v>
      </c>
      <c r="G124" s="303"/>
      <c r="H124" s="301"/>
      <c r="I124" s="301"/>
      <c r="J124" s="301" t="s">
        <v>458</v>
      </c>
      <c r="K124" s="328"/>
    </row>
    <row r="125" s="1" customFormat="1" ht="5.25" customHeight="1">
      <c r="B125" s="329"/>
      <c r="C125" s="304"/>
      <c r="D125" s="304"/>
      <c r="E125" s="304"/>
      <c r="F125" s="304"/>
      <c r="G125" s="330"/>
      <c r="H125" s="304"/>
      <c r="I125" s="304"/>
      <c r="J125" s="304"/>
      <c r="K125" s="331"/>
    </row>
    <row r="126" s="1" customFormat="1" ht="15" customHeight="1">
      <c r="B126" s="329"/>
      <c r="C126" s="284" t="s">
        <v>462</v>
      </c>
      <c r="D126" s="306"/>
      <c r="E126" s="306"/>
      <c r="F126" s="307" t="s">
        <v>459</v>
      </c>
      <c r="G126" s="284"/>
      <c r="H126" s="284" t="s">
        <v>499</v>
      </c>
      <c r="I126" s="284" t="s">
        <v>461</v>
      </c>
      <c r="J126" s="284">
        <v>120</v>
      </c>
      <c r="K126" s="332"/>
    </row>
    <row r="127" s="1" customFormat="1" ht="15" customHeight="1">
      <c r="B127" s="329"/>
      <c r="C127" s="284" t="s">
        <v>508</v>
      </c>
      <c r="D127" s="284"/>
      <c r="E127" s="284"/>
      <c r="F127" s="307" t="s">
        <v>459</v>
      </c>
      <c r="G127" s="284"/>
      <c r="H127" s="284" t="s">
        <v>509</v>
      </c>
      <c r="I127" s="284" t="s">
        <v>461</v>
      </c>
      <c r="J127" s="284" t="s">
        <v>510</v>
      </c>
      <c r="K127" s="332"/>
    </row>
    <row r="128" s="1" customFormat="1" ht="15" customHeight="1">
      <c r="B128" s="329"/>
      <c r="C128" s="284" t="s">
        <v>407</v>
      </c>
      <c r="D128" s="284"/>
      <c r="E128" s="284"/>
      <c r="F128" s="307" t="s">
        <v>459</v>
      </c>
      <c r="G128" s="284"/>
      <c r="H128" s="284" t="s">
        <v>511</v>
      </c>
      <c r="I128" s="284" t="s">
        <v>461</v>
      </c>
      <c r="J128" s="284" t="s">
        <v>510</v>
      </c>
      <c r="K128" s="332"/>
    </row>
    <row r="129" s="1" customFormat="1" ht="15" customHeight="1">
      <c r="B129" s="329"/>
      <c r="C129" s="284" t="s">
        <v>470</v>
      </c>
      <c r="D129" s="284"/>
      <c r="E129" s="284"/>
      <c r="F129" s="307" t="s">
        <v>465</v>
      </c>
      <c r="G129" s="284"/>
      <c r="H129" s="284" t="s">
        <v>471</v>
      </c>
      <c r="I129" s="284" t="s">
        <v>461</v>
      </c>
      <c r="J129" s="284">
        <v>15</v>
      </c>
      <c r="K129" s="332"/>
    </row>
    <row r="130" s="1" customFormat="1" ht="15" customHeight="1">
      <c r="B130" s="329"/>
      <c r="C130" s="310" t="s">
        <v>472</v>
      </c>
      <c r="D130" s="310"/>
      <c r="E130" s="310"/>
      <c r="F130" s="311" t="s">
        <v>465</v>
      </c>
      <c r="G130" s="310"/>
      <c r="H130" s="310" t="s">
        <v>473</v>
      </c>
      <c r="I130" s="310" t="s">
        <v>461</v>
      </c>
      <c r="J130" s="310">
        <v>15</v>
      </c>
      <c r="K130" s="332"/>
    </row>
    <row r="131" s="1" customFormat="1" ht="15" customHeight="1">
      <c r="B131" s="329"/>
      <c r="C131" s="310" t="s">
        <v>474</v>
      </c>
      <c r="D131" s="310"/>
      <c r="E131" s="310"/>
      <c r="F131" s="311" t="s">
        <v>465</v>
      </c>
      <c r="G131" s="310"/>
      <c r="H131" s="310" t="s">
        <v>475</v>
      </c>
      <c r="I131" s="310" t="s">
        <v>461</v>
      </c>
      <c r="J131" s="310">
        <v>20</v>
      </c>
      <c r="K131" s="332"/>
    </row>
    <row r="132" s="1" customFormat="1" ht="15" customHeight="1">
      <c r="B132" s="329"/>
      <c r="C132" s="310" t="s">
        <v>476</v>
      </c>
      <c r="D132" s="310"/>
      <c r="E132" s="310"/>
      <c r="F132" s="311" t="s">
        <v>465</v>
      </c>
      <c r="G132" s="310"/>
      <c r="H132" s="310" t="s">
        <v>477</v>
      </c>
      <c r="I132" s="310" t="s">
        <v>461</v>
      </c>
      <c r="J132" s="310">
        <v>20</v>
      </c>
      <c r="K132" s="332"/>
    </row>
    <row r="133" s="1" customFormat="1" ht="15" customHeight="1">
      <c r="B133" s="329"/>
      <c r="C133" s="284" t="s">
        <v>464</v>
      </c>
      <c r="D133" s="284"/>
      <c r="E133" s="284"/>
      <c r="F133" s="307" t="s">
        <v>465</v>
      </c>
      <c r="G133" s="284"/>
      <c r="H133" s="284" t="s">
        <v>499</v>
      </c>
      <c r="I133" s="284" t="s">
        <v>461</v>
      </c>
      <c r="J133" s="284">
        <v>50</v>
      </c>
      <c r="K133" s="332"/>
    </row>
    <row r="134" s="1" customFormat="1" ht="15" customHeight="1">
      <c r="B134" s="329"/>
      <c r="C134" s="284" t="s">
        <v>478</v>
      </c>
      <c r="D134" s="284"/>
      <c r="E134" s="284"/>
      <c r="F134" s="307" t="s">
        <v>465</v>
      </c>
      <c r="G134" s="284"/>
      <c r="H134" s="284" t="s">
        <v>499</v>
      </c>
      <c r="I134" s="284" t="s">
        <v>461</v>
      </c>
      <c r="J134" s="284">
        <v>50</v>
      </c>
      <c r="K134" s="332"/>
    </row>
    <row r="135" s="1" customFormat="1" ht="15" customHeight="1">
      <c r="B135" s="329"/>
      <c r="C135" s="284" t="s">
        <v>484</v>
      </c>
      <c r="D135" s="284"/>
      <c r="E135" s="284"/>
      <c r="F135" s="307" t="s">
        <v>465</v>
      </c>
      <c r="G135" s="284"/>
      <c r="H135" s="284" t="s">
        <v>499</v>
      </c>
      <c r="I135" s="284" t="s">
        <v>461</v>
      </c>
      <c r="J135" s="284">
        <v>50</v>
      </c>
      <c r="K135" s="332"/>
    </row>
    <row r="136" s="1" customFormat="1" ht="15" customHeight="1">
      <c r="B136" s="329"/>
      <c r="C136" s="284" t="s">
        <v>486</v>
      </c>
      <c r="D136" s="284"/>
      <c r="E136" s="284"/>
      <c r="F136" s="307" t="s">
        <v>465</v>
      </c>
      <c r="G136" s="284"/>
      <c r="H136" s="284" t="s">
        <v>499</v>
      </c>
      <c r="I136" s="284" t="s">
        <v>461</v>
      </c>
      <c r="J136" s="284">
        <v>50</v>
      </c>
      <c r="K136" s="332"/>
    </row>
    <row r="137" s="1" customFormat="1" ht="15" customHeight="1">
      <c r="B137" s="329"/>
      <c r="C137" s="284" t="s">
        <v>487</v>
      </c>
      <c r="D137" s="284"/>
      <c r="E137" s="284"/>
      <c r="F137" s="307" t="s">
        <v>465</v>
      </c>
      <c r="G137" s="284"/>
      <c r="H137" s="284" t="s">
        <v>512</v>
      </c>
      <c r="I137" s="284" t="s">
        <v>461</v>
      </c>
      <c r="J137" s="284">
        <v>255</v>
      </c>
      <c r="K137" s="332"/>
    </row>
    <row r="138" s="1" customFormat="1" ht="15" customHeight="1">
      <c r="B138" s="329"/>
      <c r="C138" s="284" t="s">
        <v>489</v>
      </c>
      <c r="D138" s="284"/>
      <c r="E138" s="284"/>
      <c r="F138" s="307" t="s">
        <v>459</v>
      </c>
      <c r="G138" s="284"/>
      <c r="H138" s="284" t="s">
        <v>513</v>
      </c>
      <c r="I138" s="284" t="s">
        <v>491</v>
      </c>
      <c r="J138" s="284"/>
      <c r="K138" s="332"/>
    </row>
    <row r="139" s="1" customFormat="1" ht="15" customHeight="1">
      <c r="B139" s="329"/>
      <c r="C139" s="284" t="s">
        <v>492</v>
      </c>
      <c r="D139" s="284"/>
      <c r="E139" s="284"/>
      <c r="F139" s="307" t="s">
        <v>459</v>
      </c>
      <c r="G139" s="284"/>
      <c r="H139" s="284" t="s">
        <v>514</v>
      </c>
      <c r="I139" s="284" t="s">
        <v>494</v>
      </c>
      <c r="J139" s="284"/>
      <c r="K139" s="332"/>
    </row>
    <row r="140" s="1" customFormat="1" ht="15" customHeight="1">
      <c r="B140" s="329"/>
      <c r="C140" s="284" t="s">
        <v>495</v>
      </c>
      <c r="D140" s="284"/>
      <c r="E140" s="284"/>
      <c r="F140" s="307" t="s">
        <v>459</v>
      </c>
      <c r="G140" s="284"/>
      <c r="H140" s="284" t="s">
        <v>495</v>
      </c>
      <c r="I140" s="284" t="s">
        <v>494</v>
      </c>
      <c r="J140" s="284"/>
      <c r="K140" s="332"/>
    </row>
    <row r="141" s="1" customFormat="1" ht="15" customHeight="1">
      <c r="B141" s="329"/>
      <c r="C141" s="284" t="s">
        <v>38</v>
      </c>
      <c r="D141" s="284"/>
      <c r="E141" s="284"/>
      <c r="F141" s="307" t="s">
        <v>459</v>
      </c>
      <c r="G141" s="284"/>
      <c r="H141" s="284" t="s">
        <v>515</v>
      </c>
      <c r="I141" s="284" t="s">
        <v>494</v>
      </c>
      <c r="J141" s="284"/>
      <c r="K141" s="332"/>
    </row>
    <row r="142" s="1" customFormat="1" ht="15" customHeight="1">
      <c r="B142" s="329"/>
      <c r="C142" s="284" t="s">
        <v>516</v>
      </c>
      <c r="D142" s="284"/>
      <c r="E142" s="284"/>
      <c r="F142" s="307" t="s">
        <v>459</v>
      </c>
      <c r="G142" s="284"/>
      <c r="H142" s="284" t="s">
        <v>517</v>
      </c>
      <c r="I142" s="284" t="s">
        <v>494</v>
      </c>
      <c r="J142" s="284"/>
      <c r="K142" s="332"/>
    </row>
    <row r="143" s="1" customFormat="1" ht="15" customHeight="1">
      <c r="B143" s="333"/>
      <c r="C143" s="334"/>
      <c r="D143" s="334"/>
      <c r="E143" s="334"/>
      <c r="F143" s="334"/>
      <c r="G143" s="334"/>
      <c r="H143" s="334"/>
      <c r="I143" s="334"/>
      <c r="J143" s="334"/>
      <c r="K143" s="335"/>
    </row>
    <row r="144" s="1" customFormat="1" ht="18.75" customHeight="1">
      <c r="B144" s="320"/>
      <c r="C144" s="320"/>
      <c r="D144" s="320"/>
      <c r="E144" s="320"/>
      <c r="F144" s="321"/>
      <c r="G144" s="320"/>
      <c r="H144" s="320"/>
      <c r="I144" s="320"/>
      <c r="J144" s="320"/>
      <c r="K144" s="320"/>
    </row>
    <row r="145" s="1" customFormat="1" ht="18.75" customHeight="1">
      <c r="B145" s="292"/>
      <c r="C145" s="292"/>
      <c r="D145" s="292"/>
      <c r="E145" s="292"/>
      <c r="F145" s="292"/>
      <c r="G145" s="292"/>
      <c r="H145" s="292"/>
      <c r="I145" s="292"/>
      <c r="J145" s="292"/>
      <c r="K145" s="292"/>
    </row>
    <row r="146" s="1" customFormat="1" ht="7.5" customHeight="1">
      <c r="B146" s="293"/>
      <c r="C146" s="294"/>
      <c r="D146" s="294"/>
      <c r="E146" s="294"/>
      <c r="F146" s="294"/>
      <c r="G146" s="294"/>
      <c r="H146" s="294"/>
      <c r="I146" s="294"/>
      <c r="J146" s="294"/>
      <c r="K146" s="295"/>
    </row>
    <row r="147" s="1" customFormat="1" ht="45" customHeight="1">
      <c r="B147" s="296"/>
      <c r="C147" s="297" t="s">
        <v>518</v>
      </c>
      <c r="D147" s="297"/>
      <c r="E147" s="297"/>
      <c r="F147" s="297"/>
      <c r="G147" s="297"/>
      <c r="H147" s="297"/>
      <c r="I147" s="297"/>
      <c r="J147" s="297"/>
      <c r="K147" s="298"/>
    </row>
    <row r="148" s="1" customFormat="1" ht="17.25" customHeight="1">
      <c r="B148" s="296"/>
      <c r="C148" s="299" t="s">
        <v>453</v>
      </c>
      <c r="D148" s="299"/>
      <c r="E148" s="299"/>
      <c r="F148" s="299" t="s">
        <v>454</v>
      </c>
      <c r="G148" s="300"/>
      <c r="H148" s="299" t="s">
        <v>54</v>
      </c>
      <c r="I148" s="299" t="s">
        <v>57</v>
      </c>
      <c r="J148" s="299" t="s">
        <v>455</v>
      </c>
      <c r="K148" s="298"/>
    </row>
    <row r="149" s="1" customFormat="1" ht="17.25" customHeight="1">
      <c r="B149" s="296"/>
      <c r="C149" s="301" t="s">
        <v>456</v>
      </c>
      <c r="D149" s="301"/>
      <c r="E149" s="301"/>
      <c r="F149" s="302" t="s">
        <v>457</v>
      </c>
      <c r="G149" s="303"/>
      <c r="H149" s="301"/>
      <c r="I149" s="301"/>
      <c r="J149" s="301" t="s">
        <v>458</v>
      </c>
      <c r="K149" s="298"/>
    </row>
    <row r="150" s="1" customFormat="1" ht="5.25" customHeight="1">
      <c r="B150" s="309"/>
      <c r="C150" s="304"/>
      <c r="D150" s="304"/>
      <c r="E150" s="304"/>
      <c r="F150" s="304"/>
      <c r="G150" s="305"/>
      <c r="H150" s="304"/>
      <c r="I150" s="304"/>
      <c r="J150" s="304"/>
      <c r="K150" s="332"/>
    </row>
    <row r="151" s="1" customFormat="1" ht="15" customHeight="1">
      <c r="B151" s="309"/>
      <c r="C151" s="336" t="s">
        <v>462</v>
      </c>
      <c r="D151" s="284"/>
      <c r="E151" s="284"/>
      <c r="F151" s="337" t="s">
        <v>459</v>
      </c>
      <c r="G151" s="284"/>
      <c r="H151" s="336" t="s">
        <v>499</v>
      </c>
      <c r="I151" s="336" t="s">
        <v>461</v>
      </c>
      <c r="J151" s="336">
        <v>120</v>
      </c>
      <c r="K151" s="332"/>
    </row>
    <row r="152" s="1" customFormat="1" ht="15" customHeight="1">
      <c r="B152" s="309"/>
      <c r="C152" s="336" t="s">
        <v>508</v>
      </c>
      <c r="D152" s="284"/>
      <c r="E152" s="284"/>
      <c r="F152" s="337" t="s">
        <v>459</v>
      </c>
      <c r="G152" s="284"/>
      <c r="H152" s="336" t="s">
        <v>519</v>
      </c>
      <c r="I152" s="336" t="s">
        <v>461</v>
      </c>
      <c r="J152" s="336" t="s">
        <v>510</v>
      </c>
      <c r="K152" s="332"/>
    </row>
    <row r="153" s="1" customFormat="1" ht="15" customHeight="1">
      <c r="B153" s="309"/>
      <c r="C153" s="336" t="s">
        <v>407</v>
      </c>
      <c r="D153" s="284"/>
      <c r="E153" s="284"/>
      <c r="F153" s="337" t="s">
        <v>459</v>
      </c>
      <c r="G153" s="284"/>
      <c r="H153" s="336" t="s">
        <v>520</v>
      </c>
      <c r="I153" s="336" t="s">
        <v>461</v>
      </c>
      <c r="J153" s="336" t="s">
        <v>510</v>
      </c>
      <c r="K153" s="332"/>
    </row>
    <row r="154" s="1" customFormat="1" ht="15" customHeight="1">
      <c r="B154" s="309"/>
      <c r="C154" s="336" t="s">
        <v>464</v>
      </c>
      <c r="D154" s="284"/>
      <c r="E154" s="284"/>
      <c r="F154" s="337" t="s">
        <v>465</v>
      </c>
      <c r="G154" s="284"/>
      <c r="H154" s="336" t="s">
        <v>499</v>
      </c>
      <c r="I154" s="336" t="s">
        <v>461</v>
      </c>
      <c r="J154" s="336">
        <v>50</v>
      </c>
      <c r="K154" s="332"/>
    </row>
    <row r="155" s="1" customFormat="1" ht="15" customHeight="1">
      <c r="B155" s="309"/>
      <c r="C155" s="336" t="s">
        <v>467</v>
      </c>
      <c r="D155" s="284"/>
      <c r="E155" s="284"/>
      <c r="F155" s="337" t="s">
        <v>459</v>
      </c>
      <c r="G155" s="284"/>
      <c r="H155" s="336" t="s">
        <v>499</v>
      </c>
      <c r="I155" s="336" t="s">
        <v>469</v>
      </c>
      <c r="J155" s="336"/>
      <c r="K155" s="332"/>
    </row>
    <row r="156" s="1" customFormat="1" ht="15" customHeight="1">
      <c r="B156" s="309"/>
      <c r="C156" s="336" t="s">
        <v>478</v>
      </c>
      <c r="D156" s="284"/>
      <c r="E156" s="284"/>
      <c r="F156" s="337" t="s">
        <v>465</v>
      </c>
      <c r="G156" s="284"/>
      <c r="H156" s="336" t="s">
        <v>499</v>
      </c>
      <c r="I156" s="336" t="s">
        <v>461</v>
      </c>
      <c r="J156" s="336">
        <v>50</v>
      </c>
      <c r="K156" s="332"/>
    </row>
    <row r="157" s="1" customFormat="1" ht="15" customHeight="1">
      <c r="B157" s="309"/>
      <c r="C157" s="336" t="s">
        <v>486</v>
      </c>
      <c r="D157" s="284"/>
      <c r="E157" s="284"/>
      <c r="F157" s="337" t="s">
        <v>465</v>
      </c>
      <c r="G157" s="284"/>
      <c r="H157" s="336" t="s">
        <v>499</v>
      </c>
      <c r="I157" s="336" t="s">
        <v>461</v>
      </c>
      <c r="J157" s="336">
        <v>50</v>
      </c>
      <c r="K157" s="332"/>
    </row>
    <row r="158" s="1" customFormat="1" ht="15" customHeight="1">
      <c r="B158" s="309"/>
      <c r="C158" s="336" t="s">
        <v>484</v>
      </c>
      <c r="D158" s="284"/>
      <c r="E158" s="284"/>
      <c r="F158" s="337" t="s">
        <v>465</v>
      </c>
      <c r="G158" s="284"/>
      <c r="H158" s="336" t="s">
        <v>499</v>
      </c>
      <c r="I158" s="336" t="s">
        <v>461</v>
      </c>
      <c r="J158" s="336">
        <v>50</v>
      </c>
      <c r="K158" s="332"/>
    </row>
    <row r="159" s="1" customFormat="1" ht="15" customHeight="1">
      <c r="B159" s="309"/>
      <c r="C159" s="336" t="s">
        <v>86</v>
      </c>
      <c r="D159" s="284"/>
      <c r="E159" s="284"/>
      <c r="F159" s="337" t="s">
        <v>459</v>
      </c>
      <c r="G159" s="284"/>
      <c r="H159" s="336" t="s">
        <v>521</v>
      </c>
      <c r="I159" s="336" t="s">
        <v>461</v>
      </c>
      <c r="J159" s="336" t="s">
        <v>522</v>
      </c>
      <c r="K159" s="332"/>
    </row>
    <row r="160" s="1" customFormat="1" ht="15" customHeight="1">
      <c r="B160" s="309"/>
      <c r="C160" s="336" t="s">
        <v>523</v>
      </c>
      <c r="D160" s="284"/>
      <c r="E160" s="284"/>
      <c r="F160" s="337" t="s">
        <v>459</v>
      </c>
      <c r="G160" s="284"/>
      <c r="H160" s="336" t="s">
        <v>524</v>
      </c>
      <c r="I160" s="336" t="s">
        <v>494</v>
      </c>
      <c r="J160" s="336"/>
      <c r="K160" s="332"/>
    </row>
    <row r="161" s="1" customFormat="1" ht="15" customHeight="1">
      <c r="B161" s="338"/>
      <c r="C161" s="318"/>
      <c r="D161" s="318"/>
      <c r="E161" s="318"/>
      <c r="F161" s="318"/>
      <c r="G161" s="318"/>
      <c r="H161" s="318"/>
      <c r="I161" s="318"/>
      <c r="J161" s="318"/>
      <c r="K161" s="339"/>
    </row>
    <row r="162" s="1" customFormat="1" ht="18.75" customHeight="1">
      <c r="B162" s="320"/>
      <c r="C162" s="330"/>
      <c r="D162" s="330"/>
      <c r="E162" s="330"/>
      <c r="F162" s="340"/>
      <c r="G162" s="330"/>
      <c r="H162" s="330"/>
      <c r="I162" s="330"/>
      <c r="J162" s="330"/>
      <c r="K162" s="320"/>
    </row>
    <row r="163" s="1" customFormat="1" ht="18.75" customHeight="1">
      <c r="B163" s="292"/>
      <c r="C163" s="292"/>
      <c r="D163" s="292"/>
      <c r="E163" s="292"/>
      <c r="F163" s="292"/>
      <c r="G163" s="292"/>
      <c r="H163" s="292"/>
      <c r="I163" s="292"/>
      <c r="J163" s="292"/>
      <c r="K163" s="292"/>
    </row>
    <row r="164" s="1" customFormat="1" ht="7.5" customHeight="1">
      <c r="B164" s="271"/>
      <c r="C164" s="272"/>
      <c r="D164" s="272"/>
      <c r="E164" s="272"/>
      <c r="F164" s="272"/>
      <c r="G164" s="272"/>
      <c r="H164" s="272"/>
      <c r="I164" s="272"/>
      <c r="J164" s="272"/>
      <c r="K164" s="273"/>
    </row>
    <row r="165" s="1" customFormat="1" ht="45" customHeight="1">
      <c r="B165" s="274"/>
      <c r="C165" s="275" t="s">
        <v>525</v>
      </c>
      <c r="D165" s="275"/>
      <c r="E165" s="275"/>
      <c r="F165" s="275"/>
      <c r="G165" s="275"/>
      <c r="H165" s="275"/>
      <c r="I165" s="275"/>
      <c r="J165" s="275"/>
      <c r="K165" s="276"/>
    </row>
    <row r="166" s="1" customFormat="1" ht="17.25" customHeight="1">
      <c r="B166" s="274"/>
      <c r="C166" s="299" t="s">
        <v>453</v>
      </c>
      <c r="D166" s="299"/>
      <c r="E166" s="299"/>
      <c r="F166" s="299" t="s">
        <v>454</v>
      </c>
      <c r="G166" s="341"/>
      <c r="H166" s="342" t="s">
        <v>54</v>
      </c>
      <c r="I166" s="342" t="s">
        <v>57</v>
      </c>
      <c r="J166" s="299" t="s">
        <v>455</v>
      </c>
      <c r="K166" s="276"/>
    </row>
    <row r="167" s="1" customFormat="1" ht="17.25" customHeight="1">
      <c r="B167" s="277"/>
      <c r="C167" s="301" t="s">
        <v>456</v>
      </c>
      <c r="D167" s="301"/>
      <c r="E167" s="301"/>
      <c r="F167" s="302" t="s">
        <v>457</v>
      </c>
      <c r="G167" s="343"/>
      <c r="H167" s="344"/>
      <c r="I167" s="344"/>
      <c r="J167" s="301" t="s">
        <v>458</v>
      </c>
      <c r="K167" s="279"/>
    </row>
    <row r="168" s="1" customFormat="1" ht="5.25" customHeight="1">
      <c r="B168" s="309"/>
      <c r="C168" s="304"/>
      <c r="D168" s="304"/>
      <c r="E168" s="304"/>
      <c r="F168" s="304"/>
      <c r="G168" s="305"/>
      <c r="H168" s="304"/>
      <c r="I168" s="304"/>
      <c r="J168" s="304"/>
      <c r="K168" s="332"/>
    </row>
    <row r="169" s="1" customFormat="1" ht="15" customHeight="1">
      <c r="B169" s="309"/>
      <c r="C169" s="284" t="s">
        <v>462</v>
      </c>
      <c r="D169" s="284"/>
      <c r="E169" s="284"/>
      <c r="F169" s="307" t="s">
        <v>459</v>
      </c>
      <c r="G169" s="284"/>
      <c r="H169" s="284" t="s">
        <v>499</v>
      </c>
      <c r="I169" s="284" t="s">
        <v>461</v>
      </c>
      <c r="J169" s="284">
        <v>120</v>
      </c>
      <c r="K169" s="332"/>
    </row>
    <row r="170" s="1" customFormat="1" ht="15" customHeight="1">
      <c r="B170" s="309"/>
      <c r="C170" s="284" t="s">
        <v>508</v>
      </c>
      <c r="D170" s="284"/>
      <c r="E170" s="284"/>
      <c r="F170" s="307" t="s">
        <v>459</v>
      </c>
      <c r="G170" s="284"/>
      <c r="H170" s="284" t="s">
        <v>509</v>
      </c>
      <c r="I170" s="284" t="s">
        <v>461</v>
      </c>
      <c r="J170" s="284" t="s">
        <v>510</v>
      </c>
      <c r="K170" s="332"/>
    </row>
    <row r="171" s="1" customFormat="1" ht="15" customHeight="1">
      <c r="B171" s="309"/>
      <c r="C171" s="284" t="s">
        <v>407</v>
      </c>
      <c r="D171" s="284"/>
      <c r="E171" s="284"/>
      <c r="F171" s="307" t="s">
        <v>459</v>
      </c>
      <c r="G171" s="284"/>
      <c r="H171" s="284" t="s">
        <v>526</v>
      </c>
      <c r="I171" s="284" t="s">
        <v>461</v>
      </c>
      <c r="J171" s="284" t="s">
        <v>510</v>
      </c>
      <c r="K171" s="332"/>
    </row>
    <row r="172" s="1" customFormat="1" ht="15" customHeight="1">
      <c r="B172" s="309"/>
      <c r="C172" s="284" t="s">
        <v>464</v>
      </c>
      <c r="D172" s="284"/>
      <c r="E172" s="284"/>
      <c r="F172" s="307" t="s">
        <v>465</v>
      </c>
      <c r="G172" s="284"/>
      <c r="H172" s="284" t="s">
        <v>526</v>
      </c>
      <c r="I172" s="284" t="s">
        <v>461</v>
      </c>
      <c r="J172" s="284">
        <v>50</v>
      </c>
      <c r="K172" s="332"/>
    </row>
    <row r="173" s="1" customFormat="1" ht="15" customHeight="1">
      <c r="B173" s="309"/>
      <c r="C173" s="284" t="s">
        <v>467</v>
      </c>
      <c r="D173" s="284"/>
      <c r="E173" s="284"/>
      <c r="F173" s="307" t="s">
        <v>459</v>
      </c>
      <c r="G173" s="284"/>
      <c r="H173" s="284" t="s">
        <v>526</v>
      </c>
      <c r="I173" s="284" t="s">
        <v>469</v>
      </c>
      <c r="J173" s="284"/>
      <c r="K173" s="332"/>
    </row>
    <row r="174" s="1" customFormat="1" ht="15" customHeight="1">
      <c r="B174" s="309"/>
      <c r="C174" s="284" t="s">
        <v>478</v>
      </c>
      <c r="D174" s="284"/>
      <c r="E174" s="284"/>
      <c r="F174" s="307" t="s">
        <v>465</v>
      </c>
      <c r="G174" s="284"/>
      <c r="H174" s="284" t="s">
        <v>526</v>
      </c>
      <c r="I174" s="284" t="s">
        <v>461</v>
      </c>
      <c r="J174" s="284">
        <v>50</v>
      </c>
      <c r="K174" s="332"/>
    </row>
    <row r="175" s="1" customFormat="1" ht="15" customHeight="1">
      <c r="B175" s="309"/>
      <c r="C175" s="284" t="s">
        <v>486</v>
      </c>
      <c r="D175" s="284"/>
      <c r="E175" s="284"/>
      <c r="F175" s="307" t="s">
        <v>465</v>
      </c>
      <c r="G175" s="284"/>
      <c r="H175" s="284" t="s">
        <v>526</v>
      </c>
      <c r="I175" s="284" t="s">
        <v>461</v>
      </c>
      <c r="J175" s="284">
        <v>50</v>
      </c>
      <c r="K175" s="332"/>
    </row>
    <row r="176" s="1" customFormat="1" ht="15" customHeight="1">
      <c r="B176" s="309"/>
      <c r="C176" s="284" t="s">
        <v>484</v>
      </c>
      <c r="D176" s="284"/>
      <c r="E176" s="284"/>
      <c r="F176" s="307" t="s">
        <v>465</v>
      </c>
      <c r="G176" s="284"/>
      <c r="H176" s="284" t="s">
        <v>526</v>
      </c>
      <c r="I176" s="284" t="s">
        <v>461</v>
      </c>
      <c r="J176" s="284">
        <v>50</v>
      </c>
      <c r="K176" s="332"/>
    </row>
    <row r="177" s="1" customFormat="1" ht="15" customHeight="1">
      <c r="B177" s="309"/>
      <c r="C177" s="284" t="s">
        <v>104</v>
      </c>
      <c r="D177" s="284"/>
      <c r="E177" s="284"/>
      <c r="F177" s="307" t="s">
        <v>459</v>
      </c>
      <c r="G177" s="284"/>
      <c r="H177" s="284" t="s">
        <v>527</v>
      </c>
      <c r="I177" s="284" t="s">
        <v>528</v>
      </c>
      <c r="J177" s="284"/>
      <c r="K177" s="332"/>
    </row>
    <row r="178" s="1" customFormat="1" ht="15" customHeight="1">
      <c r="B178" s="309"/>
      <c r="C178" s="284" t="s">
        <v>57</v>
      </c>
      <c r="D178" s="284"/>
      <c r="E178" s="284"/>
      <c r="F178" s="307" t="s">
        <v>459</v>
      </c>
      <c r="G178" s="284"/>
      <c r="H178" s="284" t="s">
        <v>529</v>
      </c>
      <c r="I178" s="284" t="s">
        <v>530</v>
      </c>
      <c r="J178" s="284">
        <v>1</v>
      </c>
      <c r="K178" s="332"/>
    </row>
    <row r="179" s="1" customFormat="1" ht="15" customHeight="1">
      <c r="B179" s="309"/>
      <c r="C179" s="284" t="s">
        <v>53</v>
      </c>
      <c r="D179" s="284"/>
      <c r="E179" s="284"/>
      <c r="F179" s="307" t="s">
        <v>459</v>
      </c>
      <c r="G179" s="284"/>
      <c r="H179" s="284" t="s">
        <v>531</v>
      </c>
      <c r="I179" s="284" t="s">
        <v>461</v>
      </c>
      <c r="J179" s="284">
        <v>20</v>
      </c>
      <c r="K179" s="332"/>
    </row>
    <row r="180" s="1" customFormat="1" ht="15" customHeight="1">
      <c r="B180" s="309"/>
      <c r="C180" s="284" t="s">
        <v>54</v>
      </c>
      <c r="D180" s="284"/>
      <c r="E180" s="284"/>
      <c r="F180" s="307" t="s">
        <v>459</v>
      </c>
      <c r="G180" s="284"/>
      <c r="H180" s="284" t="s">
        <v>532</v>
      </c>
      <c r="I180" s="284" t="s">
        <v>461</v>
      </c>
      <c r="J180" s="284">
        <v>255</v>
      </c>
      <c r="K180" s="332"/>
    </row>
    <row r="181" s="1" customFormat="1" ht="15" customHeight="1">
      <c r="B181" s="309"/>
      <c r="C181" s="284" t="s">
        <v>105</v>
      </c>
      <c r="D181" s="284"/>
      <c r="E181" s="284"/>
      <c r="F181" s="307" t="s">
        <v>459</v>
      </c>
      <c r="G181" s="284"/>
      <c r="H181" s="284" t="s">
        <v>423</v>
      </c>
      <c r="I181" s="284" t="s">
        <v>461</v>
      </c>
      <c r="J181" s="284">
        <v>10</v>
      </c>
      <c r="K181" s="332"/>
    </row>
    <row r="182" s="1" customFormat="1" ht="15" customHeight="1">
      <c r="B182" s="309"/>
      <c r="C182" s="284" t="s">
        <v>106</v>
      </c>
      <c r="D182" s="284"/>
      <c r="E182" s="284"/>
      <c r="F182" s="307" t="s">
        <v>459</v>
      </c>
      <c r="G182" s="284"/>
      <c r="H182" s="284" t="s">
        <v>533</v>
      </c>
      <c r="I182" s="284" t="s">
        <v>494</v>
      </c>
      <c r="J182" s="284"/>
      <c r="K182" s="332"/>
    </row>
    <row r="183" s="1" customFormat="1" ht="15" customHeight="1">
      <c r="B183" s="309"/>
      <c r="C183" s="284" t="s">
        <v>534</v>
      </c>
      <c r="D183" s="284"/>
      <c r="E183" s="284"/>
      <c r="F183" s="307" t="s">
        <v>459</v>
      </c>
      <c r="G183" s="284"/>
      <c r="H183" s="284" t="s">
        <v>535</v>
      </c>
      <c r="I183" s="284" t="s">
        <v>494</v>
      </c>
      <c r="J183" s="284"/>
      <c r="K183" s="332"/>
    </row>
    <row r="184" s="1" customFormat="1" ht="15" customHeight="1">
      <c r="B184" s="309"/>
      <c r="C184" s="284" t="s">
        <v>523</v>
      </c>
      <c r="D184" s="284"/>
      <c r="E184" s="284"/>
      <c r="F184" s="307" t="s">
        <v>459</v>
      </c>
      <c r="G184" s="284"/>
      <c r="H184" s="284" t="s">
        <v>536</v>
      </c>
      <c r="I184" s="284" t="s">
        <v>494</v>
      </c>
      <c r="J184" s="284"/>
      <c r="K184" s="332"/>
    </row>
    <row r="185" s="1" customFormat="1" ht="15" customHeight="1">
      <c r="B185" s="309"/>
      <c r="C185" s="284" t="s">
        <v>108</v>
      </c>
      <c r="D185" s="284"/>
      <c r="E185" s="284"/>
      <c r="F185" s="307" t="s">
        <v>465</v>
      </c>
      <c r="G185" s="284"/>
      <c r="H185" s="284" t="s">
        <v>537</v>
      </c>
      <c r="I185" s="284" t="s">
        <v>461</v>
      </c>
      <c r="J185" s="284">
        <v>50</v>
      </c>
      <c r="K185" s="332"/>
    </row>
    <row r="186" s="1" customFormat="1" ht="15" customHeight="1">
      <c r="B186" s="309"/>
      <c r="C186" s="284" t="s">
        <v>538</v>
      </c>
      <c r="D186" s="284"/>
      <c r="E186" s="284"/>
      <c r="F186" s="307" t="s">
        <v>465</v>
      </c>
      <c r="G186" s="284"/>
      <c r="H186" s="284" t="s">
        <v>539</v>
      </c>
      <c r="I186" s="284" t="s">
        <v>540</v>
      </c>
      <c r="J186" s="284"/>
      <c r="K186" s="332"/>
    </row>
    <row r="187" s="1" customFormat="1" ht="15" customHeight="1">
      <c r="B187" s="309"/>
      <c r="C187" s="284" t="s">
        <v>541</v>
      </c>
      <c r="D187" s="284"/>
      <c r="E187" s="284"/>
      <c r="F187" s="307" t="s">
        <v>465</v>
      </c>
      <c r="G187" s="284"/>
      <c r="H187" s="284" t="s">
        <v>542</v>
      </c>
      <c r="I187" s="284" t="s">
        <v>540</v>
      </c>
      <c r="J187" s="284"/>
      <c r="K187" s="332"/>
    </row>
    <row r="188" s="1" customFormat="1" ht="15" customHeight="1">
      <c r="B188" s="309"/>
      <c r="C188" s="284" t="s">
        <v>543</v>
      </c>
      <c r="D188" s="284"/>
      <c r="E188" s="284"/>
      <c r="F188" s="307" t="s">
        <v>465</v>
      </c>
      <c r="G188" s="284"/>
      <c r="H188" s="284" t="s">
        <v>544</v>
      </c>
      <c r="I188" s="284" t="s">
        <v>540</v>
      </c>
      <c r="J188" s="284"/>
      <c r="K188" s="332"/>
    </row>
    <row r="189" s="1" customFormat="1" ht="15" customHeight="1">
      <c r="B189" s="309"/>
      <c r="C189" s="345" t="s">
        <v>545</v>
      </c>
      <c r="D189" s="284"/>
      <c r="E189" s="284"/>
      <c r="F189" s="307" t="s">
        <v>465</v>
      </c>
      <c r="G189" s="284"/>
      <c r="H189" s="284" t="s">
        <v>546</v>
      </c>
      <c r="I189" s="284" t="s">
        <v>547</v>
      </c>
      <c r="J189" s="346" t="s">
        <v>548</v>
      </c>
      <c r="K189" s="332"/>
    </row>
    <row r="190" s="1" customFormat="1" ht="15" customHeight="1">
      <c r="B190" s="309"/>
      <c r="C190" s="345" t="s">
        <v>42</v>
      </c>
      <c r="D190" s="284"/>
      <c r="E190" s="284"/>
      <c r="F190" s="307" t="s">
        <v>459</v>
      </c>
      <c r="G190" s="284"/>
      <c r="H190" s="281" t="s">
        <v>549</v>
      </c>
      <c r="I190" s="284" t="s">
        <v>550</v>
      </c>
      <c r="J190" s="284"/>
      <c r="K190" s="332"/>
    </row>
    <row r="191" s="1" customFormat="1" ht="15" customHeight="1">
      <c r="B191" s="309"/>
      <c r="C191" s="345" t="s">
        <v>551</v>
      </c>
      <c r="D191" s="284"/>
      <c r="E191" s="284"/>
      <c r="F191" s="307" t="s">
        <v>459</v>
      </c>
      <c r="G191" s="284"/>
      <c r="H191" s="284" t="s">
        <v>552</v>
      </c>
      <c r="I191" s="284" t="s">
        <v>494</v>
      </c>
      <c r="J191" s="284"/>
      <c r="K191" s="332"/>
    </row>
    <row r="192" s="1" customFormat="1" ht="15" customHeight="1">
      <c r="B192" s="309"/>
      <c r="C192" s="345" t="s">
        <v>553</v>
      </c>
      <c r="D192" s="284"/>
      <c r="E192" s="284"/>
      <c r="F192" s="307" t="s">
        <v>459</v>
      </c>
      <c r="G192" s="284"/>
      <c r="H192" s="284" t="s">
        <v>554</v>
      </c>
      <c r="I192" s="284" t="s">
        <v>494</v>
      </c>
      <c r="J192" s="284"/>
      <c r="K192" s="332"/>
    </row>
    <row r="193" s="1" customFormat="1" ht="15" customHeight="1">
      <c r="B193" s="309"/>
      <c r="C193" s="345" t="s">
        <v>555</v>
      </c>
      <c r="D193" s="284"/>
      <c r="E193" s="284"/>
      <c r="F193" s="307" t="s">
        <v>465</v>
      </c>
      <c r="G193" s="284"/>
      <c r="H193" s="284" t="s">
        <v>556</v>
      </c>
      <c r="I193" s="284" t="s">
        <v>494</v>
      </c>
      <c r="J193" s="284"/>
      <c r="K193" s="332"/>
    </row>
    <row r="194" s="1" customFormat="1" ht="15" customHeight="1">
      <c r="B194" s="338"/>
      <c r="C194" s="347"/>
      <c r="D194" s="318"/>
      <c r="E194" s="318"/>
      <c r="F194" s="318"/>
      <c r="G194" s="318"/>
      <c r="H194" s="318"/>
      <c r="I194" s="318"/>
      <c r="J194" s="318"/>
      <c r="K194" s="339"/>
    </row>
    <row r="195" s="1" customFormat="1" ht="18.75" customHeight="1">
      <c r="B195" s="320"/>
      <c r="C195" s="330"/>
      <c r="D195" s="330"/>
      <c r="E195" s="330"/>
      <c r="F195" s="340"/>
      <c r="G195" s="330"/>
      <c r="H195" s="330"/>
      <c r="I195" s="330"/>
      <c r="J195" s="330"/>
      <c r="K195" s="320"/>
    </row>
    <row r="196" s="1" customFormat="1" ht="18.75" customHeight="1">
      <c r="B196" s="320"/>
      <c r="C196" s="330"/>
      <c r="D196" s="330"/>
      <c r="E196" s="330"/>
      <c r="F196" s="340"/>
      <c r="G196" s="330"/>
      <c r="H196" s="330"/>
      <c r="I196" s="330"/>
      <c r="J196" s="330"/>
      <c r="K196" s="320"/>
    </row>
    <row r="197" s="1" customFormat="1" ht="18.75" customHeight="1">
      <c r="B197" s="292"/>
      <c r="C197" s="292"/>
      <c r="D197" s="292"/>
      <c r="E197" s="292"/>
      <c r="F197" s="292"/>
      <c r="G197" s="292"/>
      <c r="H197" s="292"/>
      <c r="I197" s="292"/>
      <c r="J197" s="292"/>
      <c r="K197" s="292"/>
    </row>
    <row r="198" s="1" customFormat="1" ht="13.5">
      <c r="B198" s="271"/>
      <c r="C198" s="272"/>
      <c r="D198" s="272"/>
      <c r="E198" s="272"/>
      <c r="F198" s="272"/>
      <c r="G198" s="272"/>
      <c r="H198" s="272"/>
      <c r="I198" s="272"/>
      <c r="J198" s="272"/>
      <c r="K198" s="273"/>
    </row>
    <row r="199" s="1" customFormat="1" ht="21">
      <c r="B199" s="274"/>
      <c r="C199" s="275" t="s">
        <v>557</v>
      </c>
      <c r="D199" s="275"/>
      <c r="E199" s="275"/>
      <c r="F199" s="275"/>
      <c r="G199" s="275"/>
      <c r="H199" s="275"/>
      <c r="I199" s="275"/>
      <c r="J199" s="275"/>
      <c r="K199" s="276"/>
    </row>
    <row r="200" s="1" customFormat="1" ht="25.5" customHeight="1">
      <c r="B200" s="274"/>
      <c r="C200" s="348" t="s">
        <v>558</v>
      </c>
      <c r="D200" s="348"/>
      <c r="E200" s="348"/>
      <c r="F200" s="348" t="s">
        <v>559</v>
      </c>
      <c r="G200" s="349"/>
      <c r="H200" s="348" t="s">
        <v>560</v>
      </c>
      <c r="I200" s="348"/>
      <c r="J200" s="348"/>
      <c r="K200" s="276"/>
    </row>
    <row r="201" s="1" customFormat="1" ht="5.25" customHeight="1">
      <c r="B201" s="309"/>
      <c r="C201" s="304"/>
      <c r="D201" s="304"/>
      <c r="E201" s="304"/>
      <c r="F201" s="304"/>
      <c r="G201" s="330"/>
      <c r="H201" s="304"/>
      <c r="I201" s="304"/>
      <c r="J201" s="304"/>
      <c r="K201" s="332"/>
    </row>
    <row r="202" s="1" customFormat="1" ht="15" customHeight="1">
      <c r="B202" s="309"/>
      <c r="C202" s="284" t="s">
        <v>550</v>
      </c>
      <c r="D202" s="284"/>
      <c r="E202" s="284"/>
      <c r="F202" s="307" t="s">
        <v>43</v>
      </c>
      <c r="G202" s="284"/>
      <c r="H202" s="284" t="s">
        <v>561</v>
      </c>
      <c r="I202" s="284"/>
      <c r="J202" s="284"/>
      <c r="K202" s="332"/>
    </row>
    <row r="203" s="1" customFormat="1" ht="15" customHeight="1">
      <c r="B203" s="309"/>
      <c r="C203" s="284"/>
      <c r="D203" s="284"/>
      <c r="E203" s="284"/>
      <c r="F203" s="307" t="s">
        <v>44</v>
      </c>
      <c r="G203" s="284"/>
      <c r="H203" s="284" t="s">
        <v>562</v>
      </c>
      <c r="I203" s="284"/>
      <c r="J203" s="284"/>
      <c r="K203" s="332"/>
    </row>
    <row r="204" s="1" customFormat="1" ht="15" customHeight="1">
      <c r="B204" s="309"/>
      <c r="C204" s="284"/>
      <c r="D204" s="284"/>
      <c r="E204" s="284"/>
      <c r="F204" s="307" t="s">
        <v>47</v>
      </c>
      <c r="G204" s="284"/>
      <c r="H204" s="284" t="s">
        <v>563</v>
      </c>
      <c r="I204" s="284"/>
      <c r="J204" s="284"/>
      <c r="K204" s="332"/>
    </row>
    <row r="205" s="1" customFormat="1" ht="15" customHeight="1">
      <c r="B205" s="309"/>
      <c r="C205" s="284"/>
      <c r="D205" s="284"/>
      <c r="E205" s="284"/>
      <c r="F205" s="307" t="s">
        <v>45</v>
      </c>
      <c r="G205" s="284"/>
      <c r="H205" s="284" t="s">
        <v>564</v>
      </c>
      <c r="I205" s="284"/>
      <c r="J205" s="284"/>
      <c r="K205" s="332"/>
    </row>
    <row r="206" s="1" customFormat="1" ht="15" customHeight="1">
      <c r="B206" s="309"/>
      <c r="C206" s="284"/>
      <c r="D206" s="284"/>
      <c r="E206" s="284"/>
      <c r="F206" s="307" t="s">
        <v>46</v>
      </c>
      <c r="G206" s="284"/>
      <c r="H206" s="284" t="s">
        <v>565</v>
      </c>
      <c r="I206" s="284"/>
      <c r="J206" s="284"/>
      <c r="K206" s="332"/>
    </row>
    <row r="207" s="1" customFormat="1" ht="15" customHeight="1">
      <c r="B207" s="309"/>
      <c r="C207" s="284"/>
      <c r="D207" s="284"/>
      <c r="E207" s="284"/>
      <c r="F207" s="307"/>
      <c r="G207" s="284"/>
      <c r="H207" s="284"/>
      <c r="I207" s="284"/>
      <c r="J207" s="284"/>
      <c r="K207" s="332"/>
    </row>
    <row r="208" s="1" customFormat="1" ht="15" customHeight="1">
      <c r="B208" s="309"/>
      <c r="C208" s="284" t="s">
        <v>506</v>
      </c>
      <c r="D208" s="284"/>
      <c r="E208" s="284"/>
      <c r="F208" s="307" t="s">
        <v>78</v>
      </c>
      <c r="G208" s="284"/>
      <c r="H208" s="284" t="s">
        <v>566</v>
      </c>
      <c r="I208" s="284"/>
      <c r="J208" s="284"/>
      <c r="K208" s="332"/>
    </row>
    <row r="209" s="1" customFormat="1" ht="15" customHeight="1">
      <c r="B209" s="309"/>
      <c r="C209" s="284"/>
      <c r="D209" s="284"/>
      <c r="E209" s="284"/>
      <c r="F209" s="307" t="s">
        <v>401</v>
      </c>
      <c r="G209" s="284"/>
      <c r="H209" s="284" t="s">
        <v>402</v>
      </c>
      <c r="I209" s="284"/>
      <c r="J209" s="284"/>
      <c r="K209" s="332"/>
    </row>
    <row r="210" s="1" customFormat="1" ht="15" customHeight="1">
      <c r="B210" s="309"/>
      <c r="C210" s="284"/>
      <c r="D210" s="284"/>
      <c r="E210" s="284"/>
      <c r="F210" s="307" t="s">
        <v>399</v>
      </c>
      <c r="G210" s="284"/>
      <c r="H210" s="284" t="s">
        <v>567</v>
      </c>
      <c r="I210" s="284"/>
      <c r="J210" s="284"/>
      <c r="K210" s="332"/>
    </row>
    <row r="211" s="1" customFormat="1" ht="15" customHeight="1">
      <c r="B211" s="350"/>
      <c r="C211" s="284"/>
      <c r="D211" s="284"/>
      <c r="E211" s="284"/>
      <c r="F211" s="307" t="s">
        <v>403</v>
      </c>
      <c r="G211" s="345"/>
      <c r="H211" s="336" t="s">
        <v>404</v>
      </c>
      <c r="I211" s="336"/>
      <c r="J211" s="336"/>
      <c r="K211" s="351"/>
    </row>
    <row r="212" s="1" customFormat="1" ht="15" customHeight="1">
      <c r="B212" s="350"/>
      <c r="C212" s="284"/>
      <c r="D212" s="284"/>
      <c r="E212" s="284"/>
      <c r="F212" s="307" t="s">
        <v>405</v>
      </c>
      <c r="G212" s="345"/>
      <c r="H212" s="336" t="s">
        <v>568</v>
      </c>
      <c r="I212" s="336"/>
      <c r="J212" s="336"/>
      <c r="K212" s="351"/>
    </row>
    <row r="213" s="1" customFormat="1" ht="15" customHeight="1">
      <c r="B213" s="350"/>
      <c r="C213" s="284"/>
      <c r="D213" s="284"/>
      <c r="E213" s="284"/>
      <c r="F213" s="307"/>
      <c r="G213" s="345"/>
      <c r="H213" s="336"/>
      <c r="I213" s="336"/>
      <c r="J213" s="336"/>
      <c r="K213" s="351"/>
    </row>
    <row r="214" s="1" customFormat="1" ht="15" customHeight="1">
      <c r="B214" s="350"/>
      <c r="C214" s="284" t="s">
        <v>530</v>
      </c>
      <c r="D214" s="284"/>
      <c r="E214" s="284"/>
      <c r="F214" s="307">
        <v>1</v>
      </c>
      <c r="G214" s="345"/>
      <c r="H214" s="336" t="s">
        <v>569</v>
      </c>
      <c r="I214" s="336"/>
      <c r="J214" s="336"/>
      <c r="K214" s="351"/>
    </row>
    <row r="215" s="1" customFormat="1" ht="15" customHeight="1">
      <c r="B215" s="350"/>
      <c r="C215" s="284"/>
      <c r="D215" s="284"/>
      <c r="E215" s="284"/>
      <c r="F215" s="307">
        <v>2</v>
      </c>
      <c r="G215" s="345"/>
      <c r="H215" s="336" t="s">
        <v>570</v>
      </c>
      <c r="I215" s="336"/>
      <c r="J215" s="336"/>
      <c r="K215" s="351"/>
    </row>
    <row r="216" s="1" customFormat="1" ht="15" customHeight="1">
      <c r="B216" s="350"/>
      <c r="C216" s="284"/>
      <c r="D216" s="284"/>
      <c r="E216" s="284"/>
      <c r="F216" s="307">
        <v>3</v>
      </c>
      <c r="G216" s="345"/>
      <c r="H216" s="336" t="s">
        <v>571</v>
      </c>
      <c r="I216" s="336"/>
      <c r="J216" s="336"/>
      <c r="K216" s="351"/>
    </row>
    <row r="217" s="1" customFormat="1" ht="15" customHeight="1">
      <c r="B217" s="350"/>
      <c r="C217" s="284"/>
      <c r="D217" s="284"/>
      <c r="E217" s="284"/>
      <c r="F217" s="307">
        <v>4</v>
      </c>
      <c r="G217" s="345"/>
      <c r="H217" s="336" t="s">
        <v>572</v>
      </c>
      <c r="I217" s="336"/>
      <c r="J217" s="336"/>
      <c r="K217" s="351"/>
    </row>
    <row r="218" s="1" customFormat="1" ht="12.75" customHeight="1">
      <c r="B218" s="352"/>
      <c r="C218" s="353"/>
      <c r="D218" s="353"/>
      <c r="E218" s="353"/>
      <c r="F218" s="353"/>
      <c r="G218" s="353"/>
      <c r="H218" s="353"/>
      <c r="I218" s="353"/>
      <c r="J218" s="353"/>
      <c r="K218" s="354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HP-SYNEK\Jiří Synek</dc:creator>
  <cp:lastModifiedBy>HP-SYNEK\Jiří Synek</cp:lastModifiedBy>
  <dcterms:created xsi:type="dcterms:W3CDTF">2023-08-21T05:17:05Z</dcterms:created>
  <dcterms:modified xsi:type="dcterms:W3CDTF">2023-08-21T05:17:09Z</dcterms:modified>
</cp:coreProperties>
</file>